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22" activeTab="31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  <sheet name="18.02.2026 " sheetId="29" r:id="rId17"/>
    <sheet name="25.02.2026" sheetId="30" r:id="rId18"/>
    <sheet name="03.03.2026" sheetId="31" r:id="rId19"/>
    <sheet name="18.03.2026 " sheetId="32" r:id="rId20"/>
    <sheet name="25.03.2026" sheetId="33" r:id="rId21"/>
    <sheet name="08.04.2026" sheetId="34" r:id="rId22"/>
    <sheet name="15.04.2026" sheetId="35" r:id="rId23"/>
    <sheet name="22.04.2026" sheetId="36" r:id="rId24"/>
    <sheet name="06.05.2026" sheetId="37" r:id="rId25"/>
    <sheet name="13.05.2026" sheetId="38" r:id="rId26"/>
    <sheet name="20.05.2026" sheetId="39" r:id="rId27"/>
    <sheet name="27.05.2026" sheetId="40" r:id="rId28"/>
    <sheet name="03.06.2026" sheetId="41" r:id="rId29"/>
    <sheet name="17.06.2026" sheetId="42" r:id="rId30"/>
    <sheet name="24.06.2026" sheetId="43" r:id="rId31"/>
    <sheet name="08.07.2026" sheetId="44" r:id="rId32"/>
  </sheets>
  <calcPr calcId="152511"/>
</workbook>
</file>

<file path=xl/calcChain.xml><?xml version="1.0" encoding="utf-8"?>
<calcChain xmlns="http://schemas.openxmlformats.org/spreadsheetml/2006/main">
  <c r="M46" i="44" l="1"/>
  <c r="L46" i="44"/>
  <c r="K46" i="44"/>
  <c r="J46" i="44"/>
  <c r="I46" i="44"/>
  <c r="H46" i="44"/>
  <c r="M45" i="44"/>
  <c r="L45" i="44"/>
  <c r="K45" i="44"/>
  <c r="J45" i="44"/>
  <c r="I45" i="44"/>
  <c r="H45" i="44"/>
  <c r="M44" i="44"/>
  <c r="L44" i="44"/>
  <c r="K44" i="44"/>
  <c r="J44" i="44"/>
  <c r="I44" i="44"/>
  <c r="H44" i="44"/>
  <c r="M43" i="44"/>
  <c r="L43" i="44"/>
  <c r="K43" i="44"/>
  <c r="J43" i="44"/>
  <c r="I43" i="44"/>
  <c r="H43" i="44"/>
  <c r="M42" i="44"/>
  <c r="L42" i="44"/>
  <c r="K42" i="44"/>
  <c r="J42" i="44"/>
  <c r="I42" i="44"/>
  <c r="H42" i="44"/>
  <c r="M41" i="44"/>
  <c r="L41" i="44"/>
  <c r="K41" i="44"/>
  <c r="J41" i="44"/>
  <c r="I41" i="44"/>
  <c r="H41" i="44"/>
  <c r="M40" i="44"/>
  <c r="L40" i="44"/>
  <c r="K40" i="44"/>
  <c r="J40" i="44"/>
  <c r="I40" i="44"/>
  <c r="H40" i="44"/>
  <c r="M39" i="44"/>
  <c r="O39" i="44" s="1"/>
  <c r="L39" i="44"/>
  <c r="N39" i="44" s="1"/>
  <c r="K39" i="44"/>
  <c r="J39" i="44"/>
  <c r="I39" i="44"/>
  <c r="H39" i="44"/>
  <c r="M38" i="44"/>
  <c r="L38" i="44"/>
  <c r="K38" i="44"/>
  <c r="J38" i="44"/>
  <c r="I38" i="44"/>
  <c r="H38" i="44"/>
  <c r="M37" i="44"/>
  <c r="L37" i="44"/>
  <c r="K37" i="44"/>
  <c r="J37" i="44"/>
  <c r="I37" i="44"/>
  <c r="H37" i="44"/>
  <c r="M36" i="44"/>
  <c r="L36" i="44"/>
  <c r="K36" i="44"/>
  <c r="J36" i="44"/>
  <c r="I36" i="44"/>
  <c r="H36" i="44"/>
  <c r="M35" i="44"/>
  <c r="L35" i="44"/>
  <c r="K35" i="44"/>
  <c r="J35" i="44"/>
  <c r="I35" i="44"/>
  <c r="H35" i="44"/>
  <c r="M34" i="44"/>
  <c r="L34" i="44"/>
  <c r="K34" i="44"/>
  <c r="J34" i="44"/>
  <c r="I34" i="44"/>
  <c r="H34" i="44"/>
  <c r="M33" i="44"/>
  <c r="O33" i="44" s="1"/>
  <c r="L33" i="44"/>
  <c r="K33" i="44"/>
  <c r="J33" i="44"/>
  <c r="I33" i="44"/>
  <c r="H33" i="44"/>
  <c r="M32" i="44"/>
  <c r="L32" i="44"/>
  <c r="K32" i="44"/>
  <c r="J32" i="44"/>
  <c r="I32" i="44"/>
  <c r="H32" i="44"/>
  <c r="M31" i="44"/>
  <c r="O31" i="44" s="1"/>
  <c r="L31" i="44"/>
  <c r="K31" i="44"/>
  <c r="J31" i="44"/>
  <c r="I31" i="44"/>
  <c r="H31" i="44"/>
  <c r="M30" i="44"/>
  <c r="L30" i="44"/>
  <c r="K30" i="44"/>
  <c r="J30" i="44"/>
  <c r="I30" i="44"/>
  <c r="H30" i="44"/>
  <c r="M29" i="44"/>
  <c r="L29" i="44"/>
  <c r="K29" i="44"/>
  <c r="J29" i="44"/>
  <c r="I29" i="44"/>
  <c r="H29" i="44"/>
  <c r="M28" i="44"/>
  <c r="L28" i="44"/>
  <c r="K28" i="44"/>
  <c r="J28" i="44"/>
  <c r="I28" i="44"/>
  <c r="H28" i="44"/>
  <c r="M27" i="44"/>
  <c r="L27" i="44"/>
  <c r="K27" i="44"/>
  <c r="J27" i="44"/>
  <c r="I27" i="44"/>
  <c r="H27" i="44"/>
  <c r="M26" i="44"/>
  <c r="L26" i="44"/>
  <c r="K26" i="44"/>
  <c r="J26" i="44"/>
  <c r="I26" i="44"/>
  <c r="H26" i="44"/>
  <c r="M25" i="44"/>
  <c r="L25" i="44"/>
  <c r="K25" i="44"/>
  <c r="J25" i="44"/>
  <c r="I25" i="44"/>
  <c r="H25" i="44"/>
  <c r="M24" i="44"/>
  <c r="L24" i="44"/>
  <c r="K24" i="44"/>
  <c r="J24" i="44"/>
  <c r="I24" i="44"/>
  <c r="H24" i="44"/>
  <c r="M23" i="44"/>
  <c r="L23" i="44"/>
  <c r="K23" i="44"/>
  <c r="J23" i="44"/>
  <c r="I23" i="44"/>
  <c r="H23" i="44"/>
  <c r="M22" i="44"/>
  <c r="L22" i="44"/>
  <c r="K22" i="44"/>
  <c r="J22" i="44"/>
  <c r="I22" i="44"/>
  <c r="H22" i="44"/>
  <c r="M21" i="44"/>
  <c r="L21" i="44"/>
  <c r="K21" i="44"/>
  <c r="J21" i="44"/>
  <c r="I21" i="44"/>
  <c r="H21" i="44"/>
  <c r="M20" i="44"/>
  <c r="L20" i="44"/>
  <c r="K20" i="44"/>
  <c r="J20" i="44"/>
  <c r="I20" i="44"/>
  <c r="H20" i="44"/>
  <c r="M19" i="44"/>
  <c r="L19" i="44"/>
  <c r="K19" i="44"/>
  <c r="J19" i="44"/>
  <c r="I19" i="44"/>
  <c r="H19" i="44"/>
  <c r="M18" i="44"/>
  <c r="L18" i="44"/>
  <c r="K18" i="44"/>
  <c r="J18" i="44"/>
  <c r="I18" i="44"/>
  <c r="H18" i="44"/>
  <c r="M17" i="44"/>
  <c r="L17" i="44"/>
  <c r="K17" i="44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M14" i="44"/>
  <c r="L14" i="44"/>
  <c r="K14" i="44"/>
  <c r="J14" i="44"/>
  <c r="I14" i="44"/>
  <c r="H14" i="44"/>
  <c r="M13" i="44"/>
  <c r="L13" i="44"/>
  <c r="K13" i="44"/>
  <c r="J13" i="44"/>
  <c r="I13" i="44"/>
  <c r="H13" i="44"/>
  <c r="M12" i="44"/>
  <c r="L12" i="44"/>
  <c r="K12" i="44"/>
  <c r="J12" i="44"/>
  <c r="I12" i="44"/>
  <c r="H12" i="44"/>
  <c r="M11" i="44"/>
  <c r="L11" i="44"/>
  <c r="K11" i="44"/>
  <c r="J11" i="44"/>
  <c r="I11" i="44"/>
  <c r="H11" i="44"/>
  <c r="M10" i="44"/>
  <c r="L10" i="44"/>
  <c r="K10" i="44"/>
  <c r="J10" i="44"/>
  <c r="I10" i="44"/>
  <c r="H10" i="44"/>
  <c r="M9" i="44"/>
  <c r="L9" i="44"/>
  <c r="K9" i="44"/>
  <c r="J9" i="44"/>
  <c r="I9" i="44"/>
  <c r="H9" i="44"/>
  <c r="M8" i="44"/>
  <c r="L8" i="44"/>
  <c r="K8" i="44"/>
  <c r="J8" i="44"/>
  <c r="I8" i="44"/>
  <c r="H8" i="44"/>
  <c r="M7" i="44"/>
  <c r="M47" i="44" s="1"/>
  <c r="K7" i="44"/>
  <c r="I7" i="44"/>
  <c r="N33" i="44" l="1"/>
  <c r="N31" i="44"/>
  <c r="L47" i="44"/>
  <c r="N16" i="44"/>
  <c r="O16" i="44"/>
  <c r="O7" i="44"/>
  <c r="N7" i="44"/>
  <c r="M46" i="43"/>
  <c r="L46" i="43"/>
  <c r="K46" i="43"/>
  <c r="J46" i="43"/>
  <c r="I46" i="43"/>
  <c r="H46" i="43"/>
  <c r="M45" i="43"/>
  <c r="L45" i="43"/>
  <c r="K45" i="43"/>
  <c r="J45" i="43"/>
  <c r="I45" i="43"/>
  <c r="H45" i="43"/>
  <c r="M44" i="43"/>
  <c r="L44" i="43"/>
  <c r="K44" i="43"/>
  <c r="J44" i="43"/>
  <c r="I44" i="43"/>
  <c r="H44" i="43"/>
  <c r="M43" i="43"/>
  <c r="L43" i="43"/>
  <c r="K43" i="43"/>
  <c r="J43" i="43"/>
  <c r="I43" i="43"/>
  <c r="H43" i="43"/>
  <c r="M42" i="43"/>
  <c r="L42" i="43"/>
  <c r="K42" i="43"/>
  <c r="J42" i="43"/>
  <c r="I42" i="43"/>
  <c r="H42" i="43"/>
  <c r="M41" i="43"/>
  <c r="L41" i="43"/>
  <c r="K41" i="43"/>
  <c r="J41" i="43"/>
  <c r="I41" i="43"/>
  <c r="H41" i="43"/>
  <c r="M40" i="43"/>
  <c r="L40" i="43"/>
  <c r="K40" i="43"/>
  <c r="J40" i="43"/>
  <c r="I40" i="43"/>
  <c r="H40" i="43"/>
  <c r="M39" i="43"/>
  <c r="O39" i="43" s="1"/>
  <c r="L39" i="43"/>
  <c r="K39" i="43"/>
  <c r="J39" i="43"/>
  <c r="I39" i="43"/>
  <c r="H39" i="43"/>
  <c r="M38" i="43"/>
  <c r="L38" i="43"/>
  <c r="K38" i="43"/>
  <c r="J38" i="43"/>
  <c r="I38" i="43"/>
  <c r="H38" i="43"/>
  <c r="M37" i="43"/>
  <c r="L37" i="43"/>
  <c r="K37" i="43"/>
  <c r="J37" i="43"/>
  <c r="I37" i="43"/>
  <c r="H37" i="43"/>
  <c r="M36" i="43"/>
  <c r="L36" i="43"/>
  <c r="K36" i="43"/>
  <c r="J36" i="43"/>
  <c r="I36" i="43"/>
  <c r="H36" i="43"/>
  <c r="M35" i="43"/>
  <c r="L35" i="43"/>
  <c r="N33" i="43" s="1"/>
  <c r="K35" i="43"/>
  <c r="J35" i="43"/>
  <c r="I35" i="43"/>
  <c r="H35" i="43"/>
  <c r="M34" i="43"/>
  <c r="L34" i="43"/>
  <c r="K34" i="43"/>
  <c r="J34" i="43"/>
  <c r="I34" i="43"/>
  <c r="H34" i="43"/>
  <c r="M33" i="43"/>
  <c r="L33" i="43"/>
  <c r="K33" i="43"/>
  <c r="J33" i="43"/>
  <c r="I33" i="43"/>
  <c r="H33" i="43"/>
  <c r="M32" i="43"/>
  <c r="L32" i="43"/>
  <c r="K32" i="43"/>
  <c r="J32" i="43"/>
  <c r="I32" i="43"/>
  <c r="H32" i="43"/>
  <c r="M31" i="43"/>
  <c r="L31" i="43"/>
  <c r="K31" i="43"/>
  <c r="J31" i="43"/>
  <c r="I31" i="43"/>
  <c r="H31" i="43"/>
  <c r="M30" i="43"/>
  <c r="L30" i="43"/>
  <c r="K30" i="43"/>
  <c r="J30" i="43"/>
  <c r="I30" i="43"/>
  <c r="H30" i="43"/>
  <c r="M29" i="43"/>
  <c r="L29" i="43"/>
  <c r="K29" i="43"/>
  <c r="J29" i="43"/>
  <c r="I29" i="43"/>
  <c r="H29" i="43"/>
  <c r="M28" i="43"/>
  <c r="L28" i="43"/>
  <c r="K28" i="43"/>
  <c r="J28" i="43"/>
  <c r="I28" i="43"/>
  <c r="H28" i="43"/>
  <c r="M27" i="43"/>
  <c r="L27" i="43"/>
  <c r="K27" i="43"/>
  <c r="J27" i="43"/>
  <c r="I27" i="43"/>
  <c r="H27" i="43"/>
  <c r="M26" i="43"/>
  <c r="L26" i="43"/>
  <c r="K26" i="43"/>
  <c r="J26" i="43"/>
  <c r="I26" i="43"/>
  <c r="H26" i="43"/>
  <c r="M25" i="43"/>
  <c r="L25" i="43"/>
  <c r="K25" i="43"/>
  <c r="J25" i="43"/>
  <c r="I25" i="43"/>
  <c r="H25" i="43"/>
  <c r="M24" i="43"/>
  <c r="L24" i="43"/>
  <c r="K24" i="43"/>
  <c r="J24" i="43"/>
  <c r="I24" i="43"/>
  <c r="H24" i="43"/>
  <c r="M23" i="43"/>
  <c r="L23" i="43"/>
  <c r="K23" i="43"/>
  <c r="J23" i="43"/>
  <c r="I23" i="43"/>
  <c r="H23" i="43"/>
  <c r="M22" i="43"/>
  <c r="L22" i="43"/>
  <c r="K22" i="43"/>
  <c r="J22" i="43"/>
  <c r="I22" i="43"/>
  <c r="H22" i="43"/>
  <c r="M21" i="43"/>
  <c r="L21" i="43"/>
  <c r="K21" i="43"/>
  <c r="J21" i="43"/>
  <c r="I21" i="43"/>
  <c r="H21" i="43"/>
  <c r="M20" i="43"/>
  <c r="L20" i="43"/>
  <c r="K20" i="43"/>
  <c r="J20" i="43"/>
  <c r="I20" i="43"/>
  <c r="H20" i="43"/>
  <c r="M19" i="43"/>
  <c r="L19" i="43"/>
  <c r="K19" i="43"/>
  <c r="J19" i="43"/>
  <c r="I19" i="43"/>
  <c r="H19" i="43"/>
  <c r="M18" i="43"/>
  <c r="L18" i="43"/>
  <c r="K18" i="43"/>
  <c r="J18" i="43"/>
  <c r="I18" i="43"/>
  <c r="H18" i="43"/>
  <c r="M17" i="43"/>
  <c r="L17" i="43"/>
  <c r="K17" i="43"/>
  <c r="J17" i="43"/>
  <c r="I17" i="43"/>
  <c r="H17" i="43"/>
  <c r="M16" i="43"/>
  <c r="O16" i="43" s="1"/>
  <c r="L16" i="43"/>
  <c r="K16" i="43"/>
  <c r="J16" i="43"/>
  <c r="I16" i="43"/>
  <c r="H16" i="43"/>
  <c r="M15" i="43"/>
  <c r="L15" i="43"/>
  <c r="K15" i="43"/>
  <c r="J15" i="43"/>
  <c r="I15" i="43"/>
  <c r="H15" i="43"/>
  <c r="M14" i="43"/>
  <c r="L14" i="43"/>
  <c r="K14" i="43"/>
  <c r="J14" i="43"/>
  <c r="I14" i="43"/>
  <c r="H14" i="43"/>
  <c r="M13" i="43"/>
  <c r="L13" i="43"/>
  <c r="K13" i="43"/>
  <c r="J13" i="43"/>
  <c r="I13" i="43"/>
  <c r="H13" i="43"/>
  <c r="M12" i="43"/>
  <c r="L12" i="43"/>
  <c r="K12" i="43"/>
  <c r="J12" i="43"/>
  <c r="I12" i="43"/>
  <c r="H12" i="43"/>
  <c r="M11" i="43"/>
  <c r="L11" i="43"/>
  <c r="K11" i="43"/>
  <c r="J11" i="43"/>
  <c r="I11" i="43"/>
  <c r="H11" i="43"/>
  <c r="M10" i="43"/>
  <c r="L10" i="43"/>
  <c r="K10" i="43"/>
  <c r="J10" i="43"/>
  <c r="I10" i="43"/>
  <c r="H10" i="43"/>
  <c r="M9" i="43"/>
  <c r="L9" i="43"/>
  <c r="K9" i="43"/>
  <c r="J9" i="43"/>
  <c r="I9" i="43"/>
  <c r="H9" i="43"/>
  <c r="M8" i="43"/>
  <c r="L8" i="43"/>
  <c r="K8" i="43"/>
  <c r="J8" i="43"/>
  <c r="I8" i="43"/>
  <c r="H8" i="43"/>
  <c r="M7" i="43"/>
  <c r="K7" i="43"/>
  <c r="I7" i="43"/>
  <c r="O31" i="43" l="1"/>
  <c r="M47" i="43"/>
  <c r="O7" i="43"/>
  <c r="N31" i="43"/>
  <c r="N16" i="43"/>
  <c r="L47" i="43"/>
  <c r="O33" i="43"/>
  <c r="N39" i="43"/>
  <c r="N7" i="43"/>
  <c r="M46" i="42"/>
  <c r="L46" i="42"/>
  <c r="K46" i="42"/>
  <c r="J46" i="42"/>
  <c r="I46" i="42"/>
  <c r="H46" i="42"/>
  <c r="M45" i="42"/>
  <c r="L45" i="42"/>
  <c r="K45" i="42"/>
  <c r="J45" i="42"/>
  <c r="I45" i="42"/>
  <c r="H45" i="42"/>
  <c r="M44" i="42"/>
  <c r="L44" i="42"/>
  <c r="K44" i="42"/>
  <c r="J44" i="42"/>
  <c r="I44" i="42"/>
  <c r="H44" i="42"/>
  <c r="M43" i="42"/>
  <c r="L43" i="42"/>
  <c r="K43" i="42"/>
  <c r="J43" i="42"/>
  <c r="I43" i="42"/>
  <c r="H43" i="42"/>
  <c r="M42" i="42"/>
  <c r="L42" i="42"/>
  <c r="K42" i="42"/>
  <c r="J42" i="42"/>
  <c r="I42" i="42"/>
  <c r="H42" i="42"/>
  <c r="M41" i="42"/>
  <c r="L41" i="42"/>
  <c r="K41" i="42"/>
  <c r="J41" i="42"/>
  <c r="I41" i="42"/>
  <c r="H41" i="42"/>
  <c r="M40" i="42"/>
  <c r="L40" i="42"/>
  <c r="K40" i="42"/>
  <c r="J40" i="42"/>
  <c r="I40" i="42"/>
  <c r="H40" i="42"/>
  <c r="M39" i="42"/>
  <c r="O39" i="42" s="1"/>
  <c r="L39" i="42"/>
  <c r="K39" i="42"/>
  <c r="J39" i="42"/>
  <c r="I39" i="42"/>
  <c r="H39" i="42"/>
  <c r="M38" i="42"/>
  <c r="L38" i="42"/>
  <c r="K38" i="42"/>
  <c r="J38" i="42"/>
  <c r="I38" i="42"/>
  <c r="H38" i="42"/>
  <c r="M37" i="42"/>
  <c r="L37" i="42"/>
  <c r="K37" i="42"/>
  <c r="J37" i="42"/>
  <c r="I37" i="42"/>
  <c r="H37" i="42"/>
  <c r="M36" i="42"/>
  <c r="L36" i="42"/>
  <c r="K36" i="42"/>
  <c r="J36" i="42"/>
  <c r="I36" i="42"/>
  <c r="H36" i="42"/>
  <c r="M35" i="42"/>
  <c r="L35" i="42"/>
  <c r="K35" i="42"/>
  <c r="J35" i="42"/>
  <c r="I35" i="42"/>
  <c r="H35" i="42"/>
  <c r="M34" i="42"/>
  <c r="L34" i="42"/>
  <c r="K34" i="42"/>
  <c r="J34" i="42"/>
  <c r="I34" i="42"/>
  <c r="H34" i="42"/>
  <c r="O33" i="42"/>
  <c r="N33" i="42"/>
  <c r="M33" i="42"/>
  <c r="L33" i="42"/>
  <c r="K33" i="42"/>
  <c r="J33" i="42"/>
  <c r="I33" i="42"/>
  <c r="H33" i="42"/>
  <c r="M32" i="42"/>
  <c r="L32" i="42"/>
  <c r="K32" i="42"/>
  <c r="J32" i="42"/>
  <c r="I32" i="42"/>
  <c r="H32" i="42"/>
  <c r="M31" i="42"/>
  <c r="L31" i="42"/>
  <c r="K31" i="42"/>
  <c r="J31" i="42"/>
  <c r="I31" i="42"/>
  <c r="H31" i="42"/>
  <c r="M30" i="42"/>
  <c r="L30" i="42"/>
  <c r="K30" i="42"/>
  <c r="J30" i="42"/>
  <c r="I30" i="42"/>
  <c r="H30" i="42"/>
  <c r="M29" i="42"/>
  <c r="L29" i="42"/>
  <c r="K29" i="42"/>
  <c r="J29" i="42"/>
  <c r="I29" i="42"/>
  <c r="H29" i="42"/>
  <c r="M28" i="42"/>
  <c r="L28" i="42"/>
  <c r="K28" i="42"/>
  <c r="J28" i="42"/>
  <c r="I28" i="42"/>
  <c r="H28" i="42"/>
  <c r="M27" i="42"/>
  <c r="L27" i="42"/>
  <c r="K27" i="42"/>
  <c r="J27" i="42"/>
  <c r="I27" i="42"/>
  <c r="H27" i="42"/>
  <c r="M26" i="42"/>
  <c r="L26" i="42"/>
  <c r="K26" i="42"/>
  <c r="J26" i="42"/>
  <c r="I26" i="42"/>
  <c r="H26" i="42"/>
  <c r="M25" i="42"/>
  <c r="L25" i="42"/>
  <c r="K25" i="42"/>
  <c r="J25" i="42"/>
  <c r="I25" i="42"/>
  <c r="H25" i="42"/>
  <c r="M24" i="42"/>
  <c r="L24" i="42"/>
  <c r="K24" i="42"/>
  <c r="J24" i="42"/>
  <c r="I24" i="42"/>
  <c r="H24" i="42"/>
  <c r="M23" i="42"/>
  <c r="L23" i="42"/>
  <c r="K23" i="42"/>
  <c r="J23" i="42"/>
  <c r="I23" i="42"/>
  <c r="H23" i="42"/>
  <c r="M22" i="42"/>
  <c r="L22" i="42"/>
  <c r="K22" i="42"/>
  <c r="J22" i="42"/>
  <c r="I22" i="42"/>
  <c r="H22" i="42"/>
  <c r="M21" i="42"/>
  <c r="L21" i="42"/>
  <c r="K21" i="42"/>
  <c r="J21" i="42"/>
  <c r="I21" i="42"/>
  <c r="H21" i="42"/>
  <c r="M20" i="42"/>
  <c r="L20" i="42"/>
  <c r="K20" i="42"/>
  <c r="J20" i="42"/>
  <c r="I20" i="42"/>
  <c r="H20" i="42"/>
  <c r="M19" i="42"/>
  <c r="L19" i="42"/>
  <c r="K19" i="42"/>
  <c r="J19" i="42"/>
  <c r="I19" i="42"/>
  <c r="H19" i="42"/>
  <c r="M18" i="42"/>
  <c r="L18" i="42"/>
  <c r="K18" i="42"/>
  <c r="J18" i="42"/>
  <c r="I18" i="42"/>
  <c r="H18" i="42"/>
  <c r="M17" i="42"/>
  <c r="L17" i="42"/>
  <c r="K17" i="42"/>
  <c r="J17" i="42"/>
  <c r="I17" i="42"/>
  <c r="H17" i="42"/>
  <c r="M16" i="42"/>
  <c r="O16" i="42" s="1"/>
  <c r="L16" i="42"/>
  <c r="N16" i="42" s="1"/>
  <c r="K16" i="42"/>
  <c r="J16" i="42"/>
  <c r="I16" i="42"/>
  <c r="H16" i="42"/>
  <c r="M15" i="42"/>
  <c r="L15" i="42"/>
  <c r="K15" i="42"/>
  <c r="J15" i="42"/>
  <c r="I15" i="42"/>
  <c r="H15" i="42"/>
  <c r="M14" i="42"/>
  <c r="L14" i="42"/>
  <c r="K14" i="42"/>
  <c r="J14" i="42"/>
  <c r="I14" i="42"/>
  <c r="H14" i="42"/>
  <c r="M13" i="42"/>
  <c r="L13" i="42"/>
  <c r="K13" i="42"/>
  <c r="J13" i="42"/>
  <c r="I13" i="42"/>
  <c r="H13" i="42"/>
  <c r="M12" i="42"/>
  <c r="L12" i="42"/>
  <c r="K12" i="42"/>
  <c r="J12" i="42"/>
  <c r="I12" i="42"/>
  <c r="H12" i="42"/>
  <c r="M11" i="42"/>
  <c r="L11" i="42"/>
  <c r="K11" i="42"/>
  <c r="J11" i="42"/>
  <c r="I11" i="42"/>
  <c r="H11" i="42"/>
  <c r="M10" i="42"/>
  <c r="L10" i="42"/>
  <c r="K10" i="42"/>
  <c r="J10" i="42"/>
  <c r="I10" i="42"/>
  <c r="H10" i="42"/>
  <c r="M9" i="42"/>
  <c r="L9" i="42"/>
  <c r="K9" i="42"/>
  <c r="J9" i="42"/>
  <c r="I9" i="42"/>
  <c r="H9" i="42"/>
  <c r="M8" i="42"/>
  <c r="L8" i="42"/>
  <c r="L47" i="42" s="1"/>
  <c r="K8" i="42"/>
  <c r="J8" i="42"/>
  <c r="I8" i="42"/>
  <c r="H8" i="42"/>
  <c r="M7" i="42"/>
  <c r="K7" i="42"/>
  <c r="I7" i="42"/>
  <c r="M47" i="42" l="1"/>
  <c r="O31" i="42"/>
  <c r="N39" i="42"/>
  <c r="N31" i="42"/>
  <c r="N7" i="42"/>
  <c r="O7" i="42"/>
  <c r="M46" i="41"/>
  <c r="L46" i="41"/>
  <c r="K46" i="41"/>
  <c r="J46" i="41"/>
  <c r="I46" i="41"/>
  <c r="H46" i="41"/>
  <c r="M45" i="41"/>
  <c r="L45" i="41"/>
  <c r="K45" i="41"/>
  <c r="J45" i="41"/>
  <c r="I45" i="41"/>
  <c r="H45" i="41"/>
  <c r="M44" i="41"/>
  <c r="L44" i="41"/>
  <c r="K44" i="41"/>
  <c r="J44" i="41"/>
  <c r="I44" i="41"/>
  <c r="H44" i="41"/>
  <c r="M43" i="41"/>
  <c r="L43" i="41"/>
  <c r="K43" i="41"/>
  <c r="J43" i="41"/>
  <c r="I43" i="41"/>
  <c r="H43" i="41"/>
  <c r="M42" i="41"/>
  <c r="L42" i="41"/>
  <c r="K42" i="41"/>
  <c r="J42" i="41"/>
  <c r="I42" i="41"/>
  <c r="H42" i="41"/>
  <c r="M41" i="41"/>
  <c r="L41" i="41"/>
  <c r="K41" i="41"/>
  <c r="J41" i="41"/>
  <c r="I41" i="41"/>
  <c r="H41" i="41"/>
  <c r="M40" i="41"/>
  <c r="L40" i="41"/>
  <c r="K40" i="41"/>
  <c r="J40" i="41"/>
  <c r="I40" i="41"/>
  <c r="H40" i="41"/>
  <c r="M39" i="41"/>
  <c r="O39" i="41" s="1"/>
  <c r="L39" i="41"/>
  <c r="K39" i="41"/>
  <c r="J39" i="41"/>
  <c r="I39" i="41"/>
  <c r="H39" i="41"/>
  <c r="M38" i="41"/>
  <c r="L38" i="41"/>
  <c r="K38" i="41"/>
  <c r="J38" i="41"/>
  <c r="I38" i="41"/>
  <c r="H38" i="41"/>
  <c r="M37" i="41"/>
  <c r="L37" i="41"/>
  <c r="K37" i="41"/>
  <c r="J37" i="41"/>
  <c r="I37" i="41"/>
  <c r="H37" i="41"/>
  <c r="M36" i="41"/>
  <c r="L36" i="41"/>
  <c r="K36" i="41"/>
  <c r="J36" i="41"/>
  <c r="I36" i="41"/>
  <c r="H36" i="41"/>
  <c r="M35" i="41"/>
  <c r="L35" i="41"/>
  <c r="K35" i="41"/>
  <c r="J35" i="41"/>
  <c r="I35" i="41"/>
  <c r="H35" i="41"/>
  <c r="M34" i="41"/>
  <c r="L34" i="41"/>
  <c r="K34" i="41"/>
  <c r="J34" i="41"/>
  <c r="I34" i="41"/>
  <c r="H34" i="41"/>
  <c r="M33" i="41"/>
  <c r="L33" i="41"/>
  <c r="K33" i="41"/>
  <c r="J33" i="41"/>
  <c r="I33" i="41"/>
  <c r="H33" i="41"/>
  <c r="M32" i="41"/>
  <c r="L32" i="41"/>
  <c r="K32" i="41"/>
  <c r="J32" i="41"/>
  <c r="I32" i="41"/>
  <c r="H32" i="41"/>
  <c r="M31" i="41"/>
  <c r="O31" i="41" s="1"/>
  <c r="L31" i="41"/>
  <c r="K31" i="41"/>
  <c r="J31" i="41"/>
  <c r="I31" i="41"/>
  <c r="H31" i="41"/>
  <c r="M30" i="41"/>
  <c r="L30" i="41"/>
  <c r="K30" i="41"/>
  <c r="J30" i="41"/>
  <c r="I30" i="41"/>
  <c r="H30" i="41"/>
  <c r="M29" i="41"/>
  <c r="L29" i="41"/>
  <c r="K29" i="41"/>
  <c r="J29" i="41"/>
  <c r="I29" i="41"/>
  <c r="H29" i="41"/>
  <c r="M28" i="41"/>
  <c r="L28" i="41"/>
  <c r="K28" i="41"/>
  <c r="J28" i="41"/>
  <c r="I28" i="41"/>
  <c r="H28" i="41"/>
  <c r="M27" i="41"/>
  <c r="L27" i="41"/>
  <c r="K27" i="41"/>
  <c r="J27" i="41"/>
  <c r="I27" i="41"/>
  <c r="H27" i="41"/>
  <c r="M26" i="41"/>
  <c r="L26" i="41"/>
  <c r="K26" i="41"/>
  <c r="J26" i="41"/>
  <c r="I26" i="41"/>
  <c r="H26" i="41"/>
  <c r="M25" i="41"/>
  <c r="L25" i="41"/>
  <c r="K25" i="41"/>
  <c r="J25" i="41"/>
  <c r="I25" i="41"/>
  <c r="H25" i="41"/>
  <c r="M24" i="41"/>
  <c r="L24" i="41"/>
  <c r="K24" i="41"/>
  <c r="J24" i="41"/>
  <c r="I24" i="41"/>
  <c r="H24" i="41"/>
  <c r="M23" i="41"/>
  <c r="L23" i="41"/>
  <c r="K23" i="41"/>
  <c r="J23" i="41"/>
  <c r="I23" i="41"/>
  <c r="H23" i="41"/>
  <c r="M22" i="41"/>
  <c r="L22" i="41"/>
  <c r="K22" i="41"/>
  <c r="J22" i="41"/>
  <c r="I22" i="41"/>
  <c r="H22" i="41"/>
  <c r="M21" i="41"/>
  <c r="L21" i="41"/>
  <c r="K21" i="41"/>
  <c r="J21" i="41"/>
  <c r="I21" i="41"/>
  <c r="H21" i="41"/>
  <c r="M20" i="41"/>
  <c r="L20" i="41"/>
  <c r="K20" i="41"/>
  <c r="J20" i="41"/>
  <c r="I20" i="41"/>
  <c r="H20" i="41"/>
  <c r="M19" i="41"/>
  <c r="L19" i="41"/>
  <c r="K19" i="41"/>
  <c r="J19" i="41"/>
  <c r="I19" i="41"/>
  <c r="H19" i="41"/>
  <c r="M18" i="41"/>
  <c r="L18" i="41"/>
  <c r="K18" i="41"/>
  <c r="J18" i="41"/>
  <c r="I18" i="41"/>
  <c r="H18" i="41"/>
  <c r="M17" i="41"/>
  <c r="L17" i="41"/>
  <c r="K17" i="41"/>
  <c r="J17" i="41"/>
  <c r="I17" i="41"/>
  <c r="H17" i="41"/>
  <c r="M16" i="41"/>
  <c r="L16" i="41"/>
  <c r="K16" i="41"/>
  <c r="J16" i="41"/>
  <c r="I16" i="41"/>
  <c r="H16" i="41"/>
  <c r="M15" i="41"/>
  <c r="L15" i="41"/>
  <c r="K15" i="41"/>
  <c r="J15" i="41"/>
  <c r="I15" i="41"/>
  <c r="H15" i="41"/>
  <c r="M14" i="41"/>
  <c r="L14" i="41"/>
  <c r="K14" i="41"/>
  <c r="J14" i="41"/>
  <c r="I14" i="41"/>
  <c r="H14" i="41"/>
  <c r="M13" i="41"/>
  <c r="L13" i="41"/>
  <c r="K13" i="41"/>
  <c r="J13" i="41"/>
  <c r="I13" i="41"/>
  <c r="H13" i="41"/>
  <c r="M12" i="41"/>
  <c r="L12" i="41"/>
  <c r="K12" i="41"/>
  <c r="J12" i="41"/>
  <c r="I12" i="41"/>
  <c r="H12" i="41"/>
  <c r="M11" i="41"/>
  <c r="L11" i="41"/>
  <c r="K11" i="41"/>
  <c r="J11" i="41"/>
  <c r="I11" i="41"/>
  <c r="H11" i="41"/>
  <c r="M10" i="41"/>
  <c r="L10" i="41"/>
  <c r="K10" i="41"/>
  <c r="J10" i="41"/>
  <c r="I10" i="41"/>
  <c r="H10" i="41"/>
  <c r="M9" i="41"/>
  <c r="L9" i="41"/>
  <c r="K9" i="41"/>
  <c r="J9" i="41"/>
  <c r="I9" i="41"/>
  <c r="H9" i="41"/>
  <c r="M8" i="41"/>
  <c r="L8" i="41"/>
  <c r="K8" i="41"/>
  <c r="J8" i="41"/>
  <c r="I8" i="41"/>
  <c r="H8" i="41"/>
  <c r="M7" i="41"/>
  <c r="K7" i="41"/>
  <c r="I7" i="41"/>
  <c r="N33" i="41" l="1"/>
  <c r="O16" i="41"/>
  <c r="M47" i="41"/>
  <c r="N16" i="41"/>
  <c r="O7" i="41"/>
  <c r="N31" i="41"/>
  <c r="L47" i="41"/>
  <c r="O33" i="41"/>
  <c r="N39" i="41"/>
  <c r="N7" i="41"/>
  <c r="M46" i="40"/>
  <c r="L46" i="40"/>
  <c r="K46" i="40"/>
  <c r="J46" i="40"/>
  <c r="I46" i="40"/>
  <c r="H46" i="40"/>
  <c r="M45" i="40"/>
  <c r="L45" i="40"/>
  <c r="K45" i="40"/>
  <c r="J45" i="40"/>
  <c r="I45" i="40"/>
  <c r="H45" i="40"/>
  <c r="M44" i="40"/>
  <c r="L44" i="40"/>
  <c r="K44" i="40"/>
  <c r="J44" i="40"/>
  <c r="I44" i="40"/>
  <c r="H44" i="40"/>
  <c r="M43" i="40"/>
  <c r="L43" i="40"/>
  <c r="K43" i="40"/>
  <c r="J43" i="40"/>
  <c r="I43" i="40"/>
  <c r="H43" i="40"/>
  <c r="M42" i="40"/>
  <c r="L42" i="40"/>
  <c r="K42" i="40"/>
  <c r="J42" i="40"/>
  <c r="I42" i="40"/>
  <c r="H42" i="40"/>
  <c r="M41" i="40"/>
  <c r="L41" i="40"/>
  <c r="K41" i="40"/>
  <c r="J41" i="40"/>
  <c r="I41" i="40"/>
  <c r="H41" i="40"/>
  <c r="M40" i="40"/>
  <c r="L40" i="40"/>
  <c r="K40" i="40"/>
  <c r="J40" i="40"/>
  <c r="I40" i="40"/>
  <c r="H40" i="40"/>
  <c r="M39" i="40"/>
  <c r="O39" i="40" s="1"/>
  <c r="L39" i="40"/>
  <c r="N39" i="40" s="1"/>
  <c r="K39" i="40"/>
  <c r="J39" i="40"/>
  <c r="I39" i="40"/>
  <c r="H39" i="40"/>
  <c r="M38" i="40"/>
  <c r="L38" i="40"/>
  <c r="K38" i="40"/>
  <c r="J38" i="40"/>
  <c r="I38" i="40"/>
  <c r="H38" i="40"/>
  <c r="M37" i="40"/>
  <c r="L37" i="40"/>
  <c r="K37" i="40"/>
  <c r="J37" i="40"/>
  <c r="I37" i="40"/>
  <c r="H37" i="40"/>
  <c r="M36" i="40"/>
  <c r="L36" i="40"/>
  <c r="K36" i="40"/>
  <c r="J36" i="40"/>
  <c r="I36" i="40"/>
  <c r="H36" i="40"/>
  <c r="M35" i="40"/>
  <c r="L35" i="40"/>
  <c r="K35" i="40"/>
  <c r="J35" i="40"/>
  <c r="I35" i="40"/>
  <c r="H35" i="40"/>
  <c r="M34" i="40"/>
  <c r="L34" i="40"/>
  <c r="K34" i="40"/>
  <c r="J34" i="40"/>
  <c r="I34" i="40"/>
  <c r="H34" i="40"/>
  <c r="M33" i="40"/>
  <c r="O33" i="40" s="1"/>
  <c r="L33" i="40"/>
  <c r="K33" i="40"/>
  <c r="J33" i="40"/>
  <c r="I33" i="40"/>
  <c r="H33" i="40"/>
  <c r="M32" i="40"/>
  <c r="L32" i="40"/>
  <c r="K32" i="40"/>
  <c r="J32" i="40"/>
  <c r="I32" i="40"/>
  <c r="H32" i="40"/>
  <c r="M31" i="40"/>
  <c r="O31" i="40" s="1"/>
  <c r="L31" i="40"/>
  <c r="K31" i="40"/>
  <c r="J31" i="40"/>
  <c r="I31" i="40"/>
  <c r="H31" i="40"/>
  <c r="M30" i="40"/>
  <c r="L30" i="40"/>
  <c r="K30" i="40"/>
  <c r="J30" i="40"/>
  <c r="I30" i="40"/>
  <c r="H30" i="40"/>
  <c r="M29" i="40"/>
  <c r="L29" i="40"/>
  <c r="K29" i="40"/>
  <c r="J29" i="40"/>
  <c r="I29" i="40"/>
  <c r="H29" i="40"/>
  <c r="M28" i="40"/>
  <c r="L28" i="40"/>
  <c r="K28" i="40"/>
  <c r="J28" i="40"/>
  <c r="I28" i="40"/>
  <c r="H28" i="40"/>
  <c r="M27" i="40"/>
  <c r="L27" i="40"/>
  <c r="K27" i="40"/>
  <c r="J27" i="40"/>
  <c r="I27" i="40"/>
  <c r="H27" i="40"/>
  <c r="M26" i="40"/>
  <c r="L26" i="40"/>
  <c r="K26" i="40"/>
  <c r="J26" i="40"/>
  <c r="I26" i="40"/>
  <c r="H26" i="40"/>
  <c r="M25" i="40"/>
  <c r="L25" i="40"/>
  <c r="K25" i="40"/>
  <c r="J25" i="40"/>
  <c r="I25" i="40"/>
  <c r="H25" i="40"/>
  <c r="M24" i="40"/>
  <c r="L24" i="40"/>
  <c r="K24" i="40"/>
  <c r="J24" i="40"/>
  <c r="I24" i="40"/>
  <c r="H24" i="40"/>
  <c r="M23" i="40"/>
  <c r="L23" i="40"/>
  <c r="K23" i="40"/>
  <c r="J23" i="40"/>
  <c r="I23" i="40"/>
  <c r="H23" i="40"/>
  <c r="M22" i="40"/>
  <c r="L22" i="40"/>
  <c r="K22" i="40"/>
  <c r="J22" i="40"/>
  <c r="I22" i="40"/>
  <c r="H22" i="40"/>
  <c r="M21" i="40"/>
  <c r="L21" i="40"/>
  <c r="K21" i="40"/>
  <c r="J21" i="40"/>
  <c r="I21" i="40"/>
  <c r="H21" i="40"/>
  <c r="M20" i="40"/>
  <c r="L20" i="40"/>
  <c r="K20" i="40"/>
  <c r="J20" i="40"/>
  <c r="I20" i="40"/>
  <c r="H20" i="40"/>
  <c r="M19" i="40"/>
  <c r="L19" i="40"/>
  <c r="K19" i="40"/>
  <c r="J19" i="40"/>
  <c r="I19" i="40"/>
  <c r="H19" i="40"/>
  <c r="M18" i="40"/>
  <c r="L18" i="40"/>
  <c r="K18" i="40"/>
  <c r="J18" i="40"/>
  <c r="I18" i="40"/>
  <c r="H18" i="40"/>
  <c r="M17" i="40"/>
  <c r="L17" i="40"/>
  <c r="K17" i="40"/>
  <c r="J17" i="40"/>
  <c r="I17" i="40"/>
  <c r="H17" i="40"/>
  <c r="M16" i="40"/>
  <c r="L16" i="40"/>
  <c r="K16" i="40"/>
  <c r="J16" i="40"/>
  <c r="I16" i="40"/>
  <c r="H16" i="40"/>
  <c r="M15" i="40"/>
  <c r="L15" i="40"/>
  <c r="K15" i="40"/>
  <c r="J15" i="40"/>
  <c r="I15" i="40"/>
  <c r="H15" i="40"/>
  <c r="M14" i="40"/>
  <c r="L14" i="40"/>
  <c r="K14" i="40"/>
  <c r="J14" i="40"/>
  <c r="I14" i="40"/>
  <c r="H14" i="40"/>
  <c r="M13" i="40"/>
  <c r="L13" i="40"/>
  <c r="K13" i="40"/>
  <c r="J13" i="40"/>
  <c r="I13" i="40"/>
  <c r="H13" i="40"/>
  <c r="M12" i="40"/>
  <c r="L12" i="40"/>
  <c r="K12" i="40"/>
  <c r="J12" i="40"/>
  <c r="I12" i="40"/>
  <c r="H12" i="40"/>
  <c r="M11" i="40"/>
  <c r="L11" i="40"/>
  <c r="K11" i="40"/>
  <c r="J11" i="40"/>
  <c r="I11" i="40"/>
  <c r="H11" i="40"/>
  <c r="M10" i="40"/>
  <c r="L10" i="40"/>
  <c r="K10" i="40"/>
  <c r="J10" i="40"/>
  <c r="I10" i="40"/>
  <c r="H10" i="40"/>
  <c r="M9" i="40"/>
  <c r="L9" i="40"/>
  <c r="K9" i="40"/>
  <c r="J9" i="40"/>
  <c r="I9" i="40"/>
  <c r="H9" i="40"/>
  <c r="M8" i="40"/>
  <c r="L8" i="40"/>
  <c r="K8" i="40"/>
  <c r="J8" i="40"/>
  <c r="I8" i="40"/>
  <c r="H8" i="40"/>
  <c r="M7" i="40"/>
  <c r="K7" i="40"/>
  <c r="I7" i="40"/>
  <c r="N33" i="40" l="1"/>
  <c r="O16" i="40"/>
  <c r="M47" i="40"/>
  <c r="O7" i="40"/>
  <c r="N31" i="40"/>
  <c r="L47" i="40"/>
  <c r="N16" i="40"/>
  <c r="N7" i="40"/>
  <c r="M47" i="39"/>
  <c r="O39" i="39"/>
  <c r="N39" i="39"/>
  <c r="M46" i="39"/>
  <c r="L46" i="39"/>
  <c r="K46" i="39"/>
  <c r="J46" i="39"/>
  <c r="I46" i="39"/>
  <c r="H46" i="39"/>
  <c r="M45" i="39"/>
  <c r="L45" i="39"/>
  <c r="K45" i="39"/>
  <c r="J45" i="39"/>
  <c r="I45" i="39"/>
  <c r="H45" i="39"/>
  <c r="M44" i="39"/>
  <c r="L44" i="39"/>
  <c r="K44" i="39"/>
  <c r="J44" i="39"/>
  <c r="I44" i="39"/>
  <c r="H44" i="39"/>
  <c r="M43" i="39"/>
  <c r="L43" i="39"/>
  <c r="K43" i="39"/>
  <c r="J43" i="39"/>
  <c r="I43" i="39"/>
  <c r="H43" i="39"/>
  <c r="M42" i="39"/>
  <c r="L42" i="39"/>
  <c r="K42" i="39"/>
  <c r="J42" i="39"/>
  <c r="I42" i="39"/>
  <c r="H42" i="39"/>
  <c r="M41" i="39"/>
  <c r="L41" i="39"/>
  <c r="K41" i="39"/>
  <c r="J41" i="39"/>
  <c r="I41" i="39"/>
  <c r="H41" i="39"/>
  <c r="M40" i="39"/>
  <c r="L40" i="39"/>
  <c r="K40" i="39"/>
  <c r="J40" i="39"/>
  <c r="I40" i="39"/>
  <c r="H40" i="39"/>
  <c r="M39" i="39"/>
  <c r="L39" i="39"/>
  <c r="K39" i="39"/>
  <c r="J39" i="39"/>
  <c r="I39" i="39"/>
  <c r="H39" i="39"/>
  <c r="M38" i="39"/>
  <c r="L38" i="39"/>
  <c r="K38" i="39"/>
  <c r="J38" i="39"/>
  <c r="I38" i="39"/>
  <c r="H38" i="39"/>
  <c r="M37" i="39"/>
  <c r="L37" i="39"/>
  <c r="K37" i="39"/>
  <c r="J37" i="39"/>
  <c r="I37" i="39"/>
  <c r="H37" i="39"/>
  <c r="M36" i="39"/>
  <c r="L36" i="39"/>
  <c r="K36" i="39"/>
  <c r="J36" i="39"/>
  <c r="I36" i="39"/>
  <c r="H36" i="39"/>
  <c r="M35" i="39"/>
  <c r="L35" i="39"/>
  <c r="K35" i="39"/>
  <c r="J35" i="39"/>
  <c r="I35" i="39"/>
  <c r="H35" i="39"/>
  <c r="M34" i="39"/>
  <c r="L34" i="39"/>
  <c r="K34" i="39"/>
  <c r="J34" i="39"/>
  <c r="I34" i="39"/>
  <c r="H34" i="39"/>
  <c r="M33" i="39"/>
  <c r="L33" i="39"/>
  <c r="K33" i="39"/>
  <c r="J33" i="39"/>
  <c r="I33" i="39"/>
  <c r="H33" i="39"/>
  <c r="M32" i="39"/>
  <c r="L32" i="39"/>
  <c r="K32" i="39"/>
  <c r="J32" i="39"/>
  <c r="I32" i="39"/>
  <c r="H32" i="39"/>
  <c r="M31" i="39"/>
  <c r="L31" i="39"/>
  <c r="N31" i="39" s="1"/>
  <c r="K31" i="39"/>
  <c r="J31" i="39"/>
  <c r="I31" i="39"/>
  <c r="H31" i="39"/>
  <c r="M30" i="39"/>
  <c r="L30" i="39"/>
  <c r="K30" i="39"/>
  <c r="J30" i="39"/>
  <c r="I30" i="39"/>
  <c r="H30" i="39"/>
  <c r="M29" i="39"/>
  <c r="L29" i="39"/>
  <c r="K29" i="39"/>
  <c r="J29" i="39"/>
  <c r="I29" i="39"/>
  <c r="H29" i="39"/>
  <c r="M28" i="39"/>
  <c r="L28" i="39"/>
  <c r="K28" i="39"/>
  <c r="J28" i="39"/>
  <c r="I28" i="39"/>
  <c r="H28" i="39"/>
  <c r="M27" i="39"/>
  <c r="L27" i="39"/>
  <c r="K27" i="39"/>
  <c r="J27" i="39"/>
  <c r="I27" i="39"/>
  <c r="H27" i="39"/>
  <c r="M26" i="39"/>
  <c r="L26" i="39"/>
  <c r="K26" i="39"/>
  <c r="J26" i="39"/>
  <c r="I26" i="39"/>
  <c r="H26" i="39"/>
  <c r="M25" i="39"/>
  <c r="L25" i="39"/>
  <c r="K25" i="39"/>
  <c r="J25" i="39"/>
  <c r="I25" i="39"/>
  <c r="H25" i="39"/>
  <c r="M24" i="39"/>
  <c r="L24" i="39"/>
  <c r="K24" i="39"/>
  <c r="J24" i="39"/>
  <c r="I24" i="39"/>
  <c r="H24" i="39"/>
  <c r="M23" i="39"/>
  <c r="L23" i="39"/>
  <c r="K23" i="39"/>
  <c r="J23" i="39"/>
  <c r="I23" i="39"/>
  <c r="H23" i="39"/>
  <c r="M22" i="39"/>
  <c r="L22" i="39"/>
  <c r="K22" i="39"/>
  <c r="J22" i="39"/>
  <c r="I22" i="39"/>
  <c r="H22" i="39"/>
  <c r="M21" i="39"/>
  <c r="L21" i="39"/>
  <c r="K21" i="39"/>
  <c r="J21" i="39"/>
  <c r="I21" i="39"/>
  <c r="H21" i="39"/>
  <c r="M20" i="39"/>
  <c r="L20" i="39"/>
  <c r="K20" i="39"/>
  <c r="J20" i="39"/>
  <c r="I20" i="39"/>
  <c r="H20" i="39"/>
  <c r="M19" i="39"/>
  <c r="L19" i="39"/>
  <c r="K19" i="39"/>
  <c r="J19" i="39"/>
  <c r="I19" i="39"/>
  <c r="H19" i="39"/>
  <c r="M18" i="39"/>
  <c r="L18" i="39"/>
  <c r="K18" i="39"/>
  <c r="J18" i="39"/>
  <c r="I18" i="39"/>
  <c r="H18" i="39"/>
  <c r="M17" i="39"/>
  <c r="O16" i="39" s="1"/>
  <c r="L17" i="39"/>
  <c r="K17" i="39"/>
  <c r="J17" i="39"/>
  <c r="I17" i="39"/>
  <c r="H17" i="39"/>
  <c r="M16" i="39"/>
  <c r="L16" i="39"/>
  <c r="K16" i="39"/>
  <c r="J16" i="39"/>
  <c r="I16" i="39"/>
  <c r="H16" i="39"/>
  <c r="M15" i="39"/>
  <c r="L15" i="39"/>
  <c r="K15" i="39"/>
  <c r="J15" i="39"/>
  <c r="I15" i="39"/>
  <c r="H15" i="39"/>
  <c r="M14" i="39"/>
  <c r="L14" i="39"/>
  <c r="K14" i="39"/>
  <c r="J14" i="39"/>
  <c r="I14" i="39"/>
  <c r="H14" i="39"/>
  <c r="M13" i="39"/>
  <c r="L13" i="39"/>
  <c r="K13" i="39"/>
  <c r="J13" i="39"/>
  <c r="I13" i="39"/>
  <c r="H13" i="39"/>
  <c r="M12" i="39"/>
  <c r="L12" i="39"/>
  <c r="K12" i="39"/>
  <c r="J12" i="39"/>
  <c r="I12" i="39"/>
  <c r="H12" i="39"/>
  <c r="M11" i="39"/>
  <c r="L11" i="39"/>
  <c r="K11" i="39"/>
  <c r="J11" i="39"/>
  <c r="I11" i="39"/>
  <c r="H11" i="39"/>
  <c r="M10" i="39"/>
  <c r="L10" i="39"/>
  <c r="K10" i="39"/>
  <c r="J10" i="39"/>
  <c r="I10" i="39"/>
  <c r="H10" i="39"/>
  <c r="M9" i="39"/>
  <c r="L9" i="39"/>
  <c r="K9" i="39"/>
  <c r="J9" i="39"/>
  <c r="I9" i="39"/>
  <c r="H9" i="39"/>
  <c r="M8" i="39"/>
  <c r="L8" i="39"/>
  <c r="K8" i="39"/>
  <c r="J8" i="39"/>
  <c r="I8" i="39"/>
  <c r="H8" i="39"/>
  <c r="M7" i="39"/>
  <c r="K7" i="39"/>
  <c r="I7" i="39"/>
  <c r="N33" i="39" l="1"/>
  <c r="O31" i="39"/>
  <c r="L47" i="39"/>
  <c r="N16" i="39"/>
  <c r="O7" i="39"/>
  <c r="O33" i="39"/>
  <c r="N7" i="39"/>
  <c r="M46" i="38"/>
  <c r="L46" i="38"/>
  <c r="K46" i="38"/>
  <c r="J46" i="38"/>
  <c r="I46" i="38"/>
  <c r="H46" i="38"/>
  <c r="M45" i="38"/>
  <c r="L45" i="38"/>
  <c r="K45" i="38"/>
  <c r="J45" i="38"/>
  <c r="I45" i="38"/>
  <c r="H45" i="38"/>
  <c r="M44" i="38"/>
  <c r="L44" i="38"/>
  <c r="K44" i="38"/>
  <c r="J44" i="38"/>
  <c r="I44" i="38"/>
  <c r="H44" i="38"/>
  <c r="M43" i="38"/>
  <c r="L43" i="38"/>
  <c r="K43" i="38"/>
  <c r="J43" i="38"/>
  <c r="I43" i="38"/>
  <c r="H43" i="38"/>
  <c r="M42" i="38"/>
  <c r="L42" i="38"/>
  <c r="K42" i="38"/>
  <c r="J42" i="38"/>
  <c r="I42" i="38"/>
  <c r="H42" i="38"/>
  <c r="M41" i="38"/>
  <c r="L41" i="38"/>
  <c r="K41" i="38"/>
  <c r="J41" i="38"/>
  <c r="I41" i="38"/>
  <c r="H41" i="38"/>
  <c r="M40" i="38"/>
  <c r="L40" i="38"/>
  <c r="K40" i="38"/>
  <c r="J40" i="38"/>
  <c r="I40" i="38"/>
  <c r="H40" i="38"/>
  <c r="M39" i="38"/>
  <c r="O39" i="38" s="1"/>
  <c r="L39" i="38"/>
  <c r="N39" i="38" s="1"/>
  <c r="K39" i="38"/>
  <c r="J39" i="38"/>
  <c r="I39" i="38"/>
  <c r="H39" i="38"/>
  <c r="M38" i="38"/>
  <c r="L38" i="38"/>
  <c r="K38" i="38"/>
  <c r="J38" i="38"/>
  <c r="I38" i="38"/>
  <c r="H38" i="38"/>
  <c r="M37" i="38"/>
  <c r="L37" i="38"/>
  <c r="K37" i="38"/>
  <c r="J37" i="38"/>
  <c r="I37" i="38"/>
  <c r="H37" i="38"/>
  <c r="M36" i="38"/>
  <c r="L36" i="38"/>
  <c r="K36" i="38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N33" i="38"/>
  <c r="M33" i="38"/>
  <c r="O33" i="38" s="1"/>
  <c r="L33" i="38"/>
  <c r="K33" i="38"/>
  <c r="J33" i="38"/>
  <c r="I33" i="38"/>
  <c r="H33" i="38"/>
  <c r="M32" i="38"/>
  <c r="L32" i="38"/>
  <c r="K32" i="38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M29" i="38"/>
  <c r="L29" i="38"/>
  <c r="K29" i="38"/>
  <c r="J29" i="38"/>
  <c r="I29" i="38"/>
  <c r="H29" i="38"/>
  <c r="M28" i="38"/>
  <c r="L28" i="38"/>
  <c r="L47" i="38" s="1"/>
  <c r="K28" i="38"/>
  <c r="J28" i="38"/>
  <c r="I28" i="38"/>
  <c r="H28" i="38"/>
  <c r="M27" i="38"/>
  <c r="L27" i="38"/>
  <c r="K27" i="38"/>
  <c r="J27" i="38"/>
  <c r="I27" i="38"/>
  <c r="H27" i="38"/>
  <c r="M26" i="38"/>
  <c r="L26" i="38"/>
  <c r="K26" i="38"/>
  <c r="J26" i="38"/>
  <c r="I26" i="38"/>
  <c r="H26" i="38"/>
  <c r="M25" i="38"/>
  <c r="L25" i="38"/>
  <c r="K25" i="38"/>
  <c r="J25" i="38"/>
  <c r="I25" i="38"/>
  <c r="H25" i="38"/>
  <c r="M24" i="38"/>
  <c r="L24" i="38"/>
  <c r="K24" i="38"/>
  <c r="J24" i="38"/>
  <c r="I24" i="38"/>
  <c r="H24" i="38"/>
  <c r="M23" i="38"/>
  <c r="L23" i="38"/>
  <c r="K23" i="38"/>
  <c r="J23" i="38"/>
  <c r="I23" i="38"/>
  <c r="H23" i="38"/>
  <c r="M22" i="38"/>
  <c r="L22" i="38"/>
  <c r="K22" i="38"/>
  <c r="J22" i="38"/>
  <c r="I22" i="38"/>
  <c r="H22" i="38"/>
  <c r="M21" i="38"/>
  <c r="L21" i="38"/>
  <c r="K21" i="38"/>
  <c r="J21" i="38"/>
  <c r="I21" i="38"/>
  <c r="H21" i="38"/>
  <c r="M20" i="38"/>
  <c r="L20" i="38"/>
  <c r="K20" i="38"/>
  <c r="J20" i="38"/>
  <c r="I20" i="38"/>
  <c r="H20" i="38"/>
  <c r="M19" i="38"/>
  <c r="L19" i="38"/>
  <c r="K19" i="38"/>
  <c r="J19" i="38"/>
  <c r="I19" i="38"/>
  <c r="H19" i="38"/>
  <c r="M18" i="38"/>
  <c r="L18" i="38"/>
  <c r="K18" i="38"/>
  <c r="J18" i="38"/>
  <c r="I18" i="38"/>
  <c r="H18" i="38"/>
  <c r="M17" i="38"/>
  <c r="L17" i="38"/>
  <c r="K17" i="38"/>
  <c r="J17" i="38"/>
  <c r="I17" i="38"/>
  <c r="H17" i="38"/>
  <c r="M16" i="38"/>
  <c r="O16" i="38" s="1"/>
  <c r="L16" i="38"/>
  <c r="N16" i="38" s="1"/>
  <c r="K16" i="38"/>
  <c r="J16" i="38"/>
  <c r="I16" i="38"/>
  <c r="H16" i="38"/>
  <c r="M15" i="38"/>
  <c r="L15" i="38"/>
  <c r="K15" i="38"/>
  <c r="J15" i="38"/>
  <c r="I15" i="38"/>
  <c r="H15" i="38"/>
  <c r="M14" i="38"/>
  <c r="L14" i="38"/>
  <c r="K14" i="38"/>
  <c r="J14" i="38"/>
  <c r="I14" i="38"/>
  <c r="H14" i="38"/>
  <c r="M13" i="38"/>
  <c r="L13" i="38"/>
  <c r="K13" i="38"/>
  <c r="J13" i="38"/>
  <c r="I13" i="38"/>
  <c r="H13" i="38"/>
  <c r="M12" i="38"/>
  <c r="L12" i="38"/>
  <c r="K12" i="38"/>
  <c r="J12" i="38"/>
  <c r="I12" i="38"/>
  <c r="H12" i="38"/>
  <c r="M11" i="38"/>
  <c r="L11" i="38"/>
  <c r="K11" i="38"/>
  <c r="J11" i="38"/>
  <c r="I11" i="38"/>
  <c r="H11" i="38"/>
  <c r="M10" i="38"/>
  <c r="L10" i="38"/>
  <c r="K10" i="38"/>
  <c r="J10" i="38"/>
  <c r="I10" i="38"/>
  <c r="H10" i="38"/>
  <c r="M9" i="38"/>
  <c r="L9" i="38"/>
  <c r="K9" i="38"/>
  <c r="J9" i="38"/>
  <c r="I9" i="38"/>
  <c r="H9" i="38"/>
  <c r="M8" i="38"/>
  <c r="L8" i="38"/>
  <c r="K8" i="38"/>
  <c r="J8" i="38"/>
  <c r="I8" i="38"/>
  <c r="H8" i="38"/>
  <c r="M7" i="38"/>
  <c r="K7" i="38"/>
  <c r="I7" i="38"/>
  <c r="H7" i="38"/>
  <c r="N31" i="38" l="1"/>
  <c r="M47" i="38"/>
  <c r="O31" i="38"/>
  <c r="O7" i="38"/>
  <c r="N7" i="38"/>
  <c r="M46" i="37"/>
  <c r="L46" i="37"/>
  <c r="K46" i="37"/>
  <c r="J46" i="37"/>
  <c r="I46" i="37"/>
  <c r="H46" i="37"/>
  <c r="M45" i="37"/>
  <c r="L45" i="37"/>
  <c r="K45" i="37"/>
  <c r="J45" i="37"/>
  <c r="I45" i="37"/>
  <c r="H45" i="37"/>
  <c r="M44" i="37"/>
  <c r="L44" i="37"/>
  <c r="K44" i="37"/>
  <c r="J44" i="37"/>
  <c r="I44" i="37"/>
  <c r="H44" i="37"/>
  <c r="M43" i="37"/>
  <c r="L43" i="37"/>
  <c r="K43" i="37"/>
  <c r="J43" i="37"/>
  <c r="I43" i="37"/>
  <c r="H43" i="37"/>
  <c r="M42" i="37"/>
  <c r="L42" i="37"/>
  <c r="K42" i="37"/>
  <c r="J42" i="37"/>
  <c r="I42" i="37"/>
  <c r="H42" i="37"/>
  <c r="M41" i="37"/>
  <c r="L41" i="37"/>
  <c r="N39" i="37" s="1"/>
  <c r="K41" i="37"/>
  <c r="J41" i="37"/>
  <c r="I41" i="37"/>
  <c r="H41" i="37"/>
  <c r="M40" i="37"/>
  <c r="L40" i="37"/>
  <c r="K40" i="37"/>
  <c r="J40" i="37"/>
  <c r="I40" i="37"/>
  <c r="H40" i="37"/>
  <c r="M39" i="37"/>
  <c r="L39" i="37"/>
  <c r="K39" i="37"/>
  <c r="J39" i="37"/>
  <c r="I39" i="37"/>
  <c r="H39" i="37"/>
  <c r="M38" i="37"/>
  <c r="L38" i="37"/>
  <c r="K38" i="37"/>
  <c r="J38" i="37"/>
  <c r="I38" i="37"/>
  <c r="H38" i="37"/>
  <c r="M37" i="37"/>
  <c r="L37" i="37"/>
  <c r="K37" i="37"/>
  <c r="J37" i="37"/>
  <c r="I37" i="37"/>
  <c r="H37" i="37"/>
  <c r="M36" i="37"/>
  <c r="L36" i="37"/>
  <c r="K36" i="37"/>
  <c r="J36" i="37"/>
  <c r="I36" i="37"/>
  <c r="H36" i="37"/>
  <c r="M35" i="37"/>
  <c r="L35" i="37"/>
  <c r="K35" i="37"/>
  <c r="J35" i="37"/>
  <c r="I35" i="37"/>
  <c r="H35" i="37"/>
  <c r="M34" i="37"/>
  <c r="L34" i="37"/>
  <c r="K34" i="37"/>
  <c r="J34" i="37"/>
  <c r="I34" i="37"/>
  <c r="H34" i="37"/>
  <c r="M33" i="37"/>
  <c r="L33" i="37"/>
  <c r="K33" i="37"/>
  <c r="J33" i="37"/>
  <c r="I33" i="37"/>
  <c r="H33" i="37"/>
  <c r="M32" i="37"/>
  <c r="L32" i="37"/>
  <c r="K32" i="37"/>
  <c r="J32" i="37"/>
  <c r="I32" i="37"/>
  <c r="H32" i="37"/>
  <c r="M31" i="37"/>
  <c r="L31" i="37"/>
  <c r="K31" i="37"/>
  <c r="J31" i="37"/>
  <c r="I31" i="37"/>
  <c r="H31" i="37"/>
  <c r="M30" i="37"/>
  <c r="L30" i="37"/>
  <c r="K30" i="37"/>
  <c r="J30" i="37"/>
  <c r="I30" i="37"/>
  <c r="H30" i="37"/>
  <c r="M29" i="37"/>
  <c r="L29" i="37"/>
  <c r="K29" i="37"/>
  <c r="J29" i="37"/>
  <c r="I29" i="37"/>
  <c r="H29" i="37"/>
  <c r="M28" i="37"/>
  <c r="L28" i="37"/>
  <c r="K28" i="37"/>
  <c r="J28" i="37"/>
  <c r="I28" i="37"/>
  <c r="H28" i="37"/>
  <c r="M27" i="37"/>
  <c r="L27" i="37"/>
  <c r="K27" i="37"/>
  <c r="J27" i="37"/>
  <c r="I27" i="37"/>
  <c r="H27" i="37"/>
  <c r="M26" i="37"/>
  <c r="L26" i="37"/>
  <c r="K26" i="37"/>
  <c r="J26" i="37"/>
  <c r="I26" i="37"/>
  <c r="H26" i="37"/>
  <c r="M25" i="37"/>
  <c r="L25" i="37"/>
  <c r="K25" i="37"/>
  <c r="J25" i="37"/>
  <c r="I25" i="37"/>
  <c r="H25" i="37"/>
  <c r="M24" i="37"/>
  <c r="L24" i="37"/>
  <c r="K24" i="37"/>
  <c r="J24" i="37"/>
  <c r="I24" i="37"/>
  <c r="H24" i="37"/>
  <c r="M23" i="37"/>
  <c r="L23" i="37"/>
  <c r="K23" i="37"/>
  <c r="J23" i="37"/>
  <c r="I23" i="37"/>
  <c r="H23" i="37"/>
  <c r="M22" i="37"/>
  <c r="L22" i="37"/>
  <c r="K22" i="37"/>
  <c r="J22" i="37"/>
  <c r="I22" i="37"/>
  <c r="H22" i="37"/>
  <c r="M21" i="37"/>
  <c r="L21" i="37"/>
  <c r="K21" i="37"/>
  <c r="J21" i="37"/>
  <c r="I21" i="37"/>
  <c r="H21" i="37"/>
  <c r="M20" i="37"/>
  <c r="L20" i="37"/>
  <c r="K20" i="37"/>
  <c r="J20" i="37"/>
  <c r="I20" i="37"/>
  <c r="H20" i="37"/>
  <c r="M19" i="37"/>
  <c r="L19" i="37"/>
  <c r="K19" i="37"/>
  <c r="J19" i="37"/>
  <c r="I19" i="37"/>
  <c r="H19" i="37"/>
  <c r="M18" i="37"/>
  <c r="L18" i="37"/>
  <c r="K18" i="37"/>
  <c r="J18" i="37"/>
  <c r="I18" i="37"/>
  <c r="H18" i="37"/>
  <c r="M17" i="37"/>
  <c r="L17" i="37"/>
  <c r="K17" i="37"/>
  <c r="J17" i="37"/>
  <c r="I17" i="37"/>
  <c r="H17" i="37"/>
  <c r="M16" i="37"/>
  <c r="L16" i="37"/>
  <c r="K16" i="37"/>
  <c r="J16" i="37"/>
  <c r="I16" i="37"/>
  <c r="H16" i="37"/>
  <c r="M15" i="37"/>
  <c r="L15" i="37"/>
  <c r="K15" i="37"/>
  <c r="J15" i="37"/>
  <c r="I15" i="37"/>
  <c r="H15" i="37"/>
  <c r="M14" i="37"/>
  <c r="L14" i="37"/>
  <c r="K14" i="37"/>
  <c r="J14" i="37"/>
  <c r="I14" i="37"/>
  <c r="H14" i="37"/>
  <c r="M13" i="37"/>
  <c r="L13" i="37"/>
  <c r="K13" i="37"/>
  <c r="J13" i="37"/>
  <c r="I13" i="37"/>
  <c r="H13" i="37"/>
  <c r="M12" i="37"/>
  <c r="L12" i="37"/>
  <c r="K12" i="37"/>
  <c r="J12" i="37"/>
  <c r="I12" i="37"/>
  <c r="H12" i="37"/>
  <c r="M11" i="37"/>
  <c r="L11" i="37"/>
  <c r="K11" i="37"/>
  <c r="J11" i="37"/>
  <c r="I11" i="37"/>
  <c r="H11" i="37"/>
  <c r="M10" i="37"/>
  <c r="L10" i="37"/>
  <c r="K10" i="37"/>
  <c r="J10" i="37"/>
  <c r="I10" i="37"/>
  <c r="H10" i="37"/>
  <c r="M9" i="37"/>
  <c r="L9" i="37"/>
  <c r="K9" i="37"/>
  <c r="J9" i="37"/>
  <c r="I9" i="37"/>
  <c r="H9" i="37"/>
  <c r="M8" i="37"/>
  <c r="L8" i="37"/>
  <c r="K8" i="37"/>
  <c r="J8" i="37"/>
  <c r="I8" i="37"/>
  <c r="H8" i="37"/>
  <c r="M7" i="37"/>
  <c r="L7" i="37"/>
  <c r="K7" i="37"/>
  <c r="I7" i="37"/>
  <c r="H7" i="37"/>
  <c r="O39" i="37" l="1"/>
  <c r="O16" i="37"/>
  <c r="L47" i="37"/>
  <c r="O31" i="37"/>
  <c r="O33" i="37"/>
  <c r="O7" i="37"/>
  <c r="N31" i="37"/>
  <c r="N16" i="37"/>
  <c r="M47" i="37"/>
  <c r="N7" i="37"/>
  <c r="N33" i="37"/>
  <c r="M46" i="36"/>
  <c r="L46" i="36"/>
  <c r="K46" i="36"/>
  <c r="J46" i="36"/>
  <c r="I46" i="36"/>
  <c r="H46" i="36"/>
  <c r="M45" i="36"/>
  <c r="L45" i="36"/>
  <c r="K45" i="36"/>
  <c r="J45" i="36"/>
  <c r="I45" i="36"/>
  <c r="H45" i="36"/>
  <c r="M44" i="36"/>
  <c r="L44" i="36"/>
  <c r="K44" i="36"/>
  <c r="J44" i="36"/>
  <c r="I44" i="36"/>
  <c r="H44" i="36"/>
  <c r="M43" i="36"/>
  <c r="L43" i="36"/>
  <c r="K43" i="36"/>
  <c r="J43" i="36"/>
  <c r="I43" i="36"/>
  <c r="H43" i="36"/>
  <c r="M42" i="36"/>
  <c r="L42" i="36"/>
  <c r="K42" i="36"/>
  <c r="J42" i="36"/>
  <c r="I42" i="36"/>
  <c r="H42" i="36"/>
  <c r="M41" i="36"/>
  <c r="L41" i="36"/>
  <c r="K41" i="36"/>
  <c r="J41" i="36"/>
  <c r="I41" i="36"/>
  <c r="H41" i="36"/>
  <c r="M40" i="36"/>
  <c r="L40" i="36"/>
  <c r="K40" i="36"/>
  <c r="J40" i="36"/>
  <c r="I40" i="36"/>
  <c r="H40" i="36"/>
  <c r="M39" i="36"/>
  <c r="L39" i="36"/>
  <c r="N39" i="36" s="1"/>
  <c r="K39" i="36"/>
  <c r="J39" i="36"/>
  <c r="I39" i="36"/>
  <c r="H39" i="36"/>
  <c r="M38" i="36"/>
  <c r="L38" i="36"/>
  <c r="K38" i="36"/>
  <c r="J38" i="36"/>
  <c r="I38" i="36"/>
  <c r="H38" i="36"/>
  <c r="M37" i="36"/>
  <c r="L37" i="36"/>
  <c r="K37" i="36"/>
  <c r="J37" i="36"/>
  <c r="I37" i="36"/>
  <c r="H37" i="36"/>
  <c r="M36" i="36"/>
  <c r="L36" i="36"/>
  <c r="K36" i="36"/>
  <c r="J36" i="36"/>
  <c r="I36" i="36"/>
  <c r="H36" i="36"/>
  <c r="M35" i="36"/>
  <c r="L35" i="36"/>
  <c r="K35" i="36"/>
  <c r="J35" i="36"/>
  <c r="I35" i="36"/>
  <c r="H35" i="36"/>
  <c r="M34" i="36"/>
  <c r="L34" i="36"/>
  <c r="K34" i="36"/>
  <c r="J34" i="36"/>
  <c r="I34" i="36"/>
  <c r="H34" i="36"/>
  <c r="M33" i="36"/>
  <c r="O33" i="36" s="1"/>
  <c r="L33" i="36"/>
  <c r="K33" i="36"/>
  <c r="J33" i="36"/>
  <c r="I33" i="36"/>
  <c r="H33" i="36"/>
  <c r="M32" i="36"/>
  <c r="L32" i="36"/>
  <c r="K32" i="36"/>
  <c r="J32" i="36"/>
  <c r="I32" i="36"/>
  <c r="H32" i="36"/>
  <c r="M31" i="36"/>
  <c r="O31" i="36" s="1"/>
  <c r="L31" i="36"/>
  <c r="K31" i="36"/>
  <c r="J31" i="36"/>
  <c r="I31" i="36"/>
  <c r="H31" i="36"/>
  <c r="M30" i="36"/>
  <c r="L30" i="36"/>
  <c r="K30" i="36"/>
  <c r="J30" i="36"/>
  <c r="I30" i="36"/>
  <c r="H30" i="36"/>
  <c r="M29" i="36"/>
  <c r="L29" i="36"/>
  <c r="K29" i="36"/>
  <c r="J29" i="36"/>
  <c r="I29" i="36"/>
  <c r="H29" i="36"/>
  <c r="M28" i="36"/>
  <c r="L28" i="36"/>
  <c r="K28" i="36"/>
  <c r="J28" i="36"/>
  <c r="I28" i="36"/>
  <c r="H28" i="36"/>
  <c r="M27" i="36"/>
  <c r="L27" i="36"/>
  <c r="K27" i="36"/>
  <c r="J27" i="36"/>
  <c r="I27" i="36"/>
  <c r="H27" i="36"/>
  <c r="M26" i="36"/>
  <c r="L26" i="36"/>
  <c r="K26" i="36"/>
  <c r="J26" i="36"/>
  <c r="I26" i="36"/>
  <c r="H26" i="36"/>
  <c r="M25" i="36"/>
  <c r="L25" i="36"/>
  <c r="K25" i="36"/>
  <c r="J25" i="36"/>
  <c r="I25" i="36"/>
  <c r="H25" i="36"/>
  <c r="M24" i="36"/>
  <c r="L24" i="36"/>
  <c r="K24" i="36"/>
  <c r="J24" i="36"/>
  <c r="I24" i="36"/>
  <c r="H24" i="36"/>
  <c r="M23" i="36"/>
  <c r="L23" i="36"/>
  <c r="K23" i="36"/>
  <c r="J23" i="36"/>
  <c r="I23" i="36"/>
  <c r="H23" i="36"/>
  <c r="M22" i="36"/>
  <c r="L22" i="36"/>
  <c r="K22" i="36"/>
  <c r="J22" i="36"/>
  <c r="I22" i="36"/>
  <c r="H22" i="36"/>
  <c r="M21" i="36"/>
  <c r="L21" i="36"/>
  <c r="K21" i="36"/>
  <c r="J21" i="36"/>
  <c r="I21" i="36"/>
  <c r="H21" i="36"/>
  <c r="M20" i="36"/>
  <c r="L20" i="36"/>
  <c r="K20" i="36"/>
  <c r="J20" i="36"/>
  <c r="I20" i="36"/>
  <c r="H20" i="36"/>
  <c r="M19" i="36"/>
  <c r="L19" i="36"/>
  <c r="K19" i="36"/>
  <c r="J19" i="36"/>
  <c r="I19" i="36"/>
  <c r="H19" i="36"/>
  <c r="M18" i="36"/>
  <c r="L18" i="36"/>
  <c r="K18" i="36"/>
  <c r="J18" i="36"/>
  <c r="I18" i="36"/>
  <c r="H18" i="36"/>
  <c r="M17" i="36"/>
  <c r="L17" i="36"/>
  <c r="K17" i="36"/>
  <c r="J17" i="36"/>
  <c r="I17" i="36"/>
  <c r="H17" i="36"/>
  <c r="M16" i="36"/>
  <c r="O16" i="36" s="1"/>
  <c r="L16" i="36"/>
  <c r="K16" i="36"/>
  <c r="J16" i="36"/>
  <c r="I16" i="36"/>
  <c r="H16" i="36"/>
  <c r="M15" i="36"/>
  <c r="L15" i="36"/>
  <c r="K15" i="36"/>
  <c r="J15" i="36"/>
  <c r="I15" i="36"/>
  <c r="H15" i="36"/>
  <c r="M14" i="36"/>
  <c r="L14" i="36"/>
  <c r="K14" i="36"/>
  <c r="J14" i="36"/>
  <c r="I14" i="36"/>
  <c r="H14" i="36"/>
  <c r="M13" i="36"/>
  <c r="L13" i="36"/>
  <c r="K13" i="36"/>
  <c r="J13" i="36"/>
  <c r="I13" i="36"/>
  <c r="H13" i="36"/>
  <c r="M12" i="36"/>
  <c r="L12" i="36"/>
  <c r="K12" i="36"/>
  <c r="J12" i="36"/>
  <c r="I12" i="36"/>
  <c r="H12" i="36"/>
  <c r="M11" i="36"/>
  <c r="L11" i="36"/>
  <c r="K11" i="36"/>
  <c r="J11" i="36"/>
  <c r="I11" i="36"/>
  <c r="H11" i="36"/>
  <c r="M10" i="36"/>
  <c r="L10" i="36"/>
  <c r="K10" i="36"/>
  <c r="J10" i="36"/>
  <c r="I10" i="36"/>
  <c r="H10" i="36"/>
  <c r="M9" i="36"/>
  <c r="L9" i="36"/>
  <c r="K9" i="36"/>
  <c r="J9" i="36"/>
  <c r="I9" i="36"/>
  <c r="H9" i="36"/>
  <c r="M8" i="36"/>
  <c r="L8" i="36"/>
  <c r="K8" i="36"/>
  <c r="J8" i="36"/>
  <c r="I8" i="36"/>
  <c r="H8" i="36"/>
  <c r="M7" i="36"/>
  <c r="L7" i="36"/>
  <c r="K7" i="36"/>
  <c r="I7" i="36"/>
  <c r="H7" i="36"/>
  <c r="O39" i="36" l="1"/>
  <c r="O7" i="36"/>
  <c r="M47" i="36"/>
  <c r="N31" i="36"/>
  <c r="N16" i="36"/>
  <c r="N33" i="36"/>
  <c r="L47" i="36"/>
  <c r="N7" i="36"/>
  <c r="M46" i="35"/>
  <c r="L46" i="35"/>
  <c r="K46" i="35"/>
  <c r="J46" i="35"/>
  <c r="I46" i="35"/>
  <c r="H46" i="35"/>
  <c r="M45" i="35"/>
  <c r="L45" i="35"/>
  <c r="K45" i="35"/>
  <c r="J45" i="35"/>
  <c r="I45" i="35"/>
  <c r="H45" i="35"/>
  <c r="M44" i="35"/>
  <c r="L44" i="35"/>
  <c r="K44" i="35"/>
  <c r="J44" i="35"/>
  <c r="I44" i="35"/>
  <c r="H44" i="35"/>
  <c r="M43" i="35"/>
  <c r="L43" i="35"/>
  <c r="K43" i="35"/>
  <c r="J43" i="35"/>
  <c r="I43" i="35"/>
  <c r="H43" i="35"/>
  <c r="M42" i="35"/>
  <c r="L42" i="35"/>
  <c r="K42" i="35"/>
  <c r="J42" i="35"/>
  <c r="I42" i="35"/>
  <c r="H42" i="35"/>
  <c r="M41" i="35"/>
  <c r="L41" i="35"/>
  <c r="K41" i="35"/>
  <c r="J41" i="35"/>
  <c r="I41" i="35"/>
  <c r="H41" i="35"/>
  <c r="M40" i="35"/>
  <c r="L40" i="35"/>
  <c r="K40" i="35"/>
  <c r="J40" i="35"/>
  <c r="I40" i="35"/>
  <c r="H40" i="35"/>
  <c r="M39" i="35"/>
  <c r="L39" i="35"/>
  <c r="K39" i="35"/>
  <c r="J39" i="35"/>
  <c r="I39" i="35"/>
  <c r="H39" i="35"/>
  <c r="M38" i="35"/>
  <c r="L38" i="35"/>
  <c r="K38" i="35"/>
  <c r="J38" i="35"/>
  <c r="I38" i="35"/>
  <c r="H38" i="35"/>
  <c r="M37" i="35"/>
  <c r="L37" i="35"/>
  <c r="K37" i="35"/>
  <c r="J37" i="35"/>
  <c r="I37" i="35"/>
  <c r="H37" i="35"/>
  <c r="M36" i="35"/>
  <c r="L36" i="35"/>
  <c r="K36" i="35"/>
  <c r="J36" i="35"/>
  <c r="I36" i="35"/>
  <c r="H36" i="35"/>
  <c r="M35" i="35"/>
  <c r="L35" i="35"/>
  <c r="K35" i="35"/>
  <c r="J35" i="35"/>
  <c r="I35" i="35"/>
  <c r="H35" i="35"/>
  <c r="M34" i="35"/>
  <c r="L34" i="35"/>
  <c r="K34" i="35"/>
  <c r="J34" i="35"/>
  <c r="I34" i="35"/>
  <c r="H34" i="35"/>
  <c r="M33" i="35"/>
  <c r="O33" i="35" s="1"/>
  <c r="L33" i="35"/>
  <c r="N33" i="35" s="1"/>
  <c r="K33" i="35"/>
  <c r="J33" i="35"/>
  <c r="I33" i="35"/>
  <c r="H33" i="35"/>
  <c r="M32" i="35"/>
  <c r="L32" i="35"/>
  <c r="K32" i="35"/>
  <c r="J32" i="35"/>
  <c r="I32" i="35"/>
  <c r="H32" i="35"/>
  <c r="M31" i="35"/>
  <c r="O31" i="35" s="1"/>
  <c r="L31" i="35"/>
  <c r="N31" i="35" s="1"/>
  <c r="K31" i="35"/>
  <c r="J31" i="35"/>
  <c r="I31" i="35"/>
  <c r="H31" i="35"/>
  <c r="M30" i="35"/>
  <c r="L30" i="35"/>
  <c r="K30" i="35"/>
  <c r="J30" i="35"/>
  <c r="I30" i="35"/>
  <c r="H30" i="35"/>
  <c r="M29" i="35"/>
  <c r="L29" i="35"/>
  <c r="K29" i="35"/>
  <c r="J29" i="35"/>
  <c r="I29" i="35"/>
  <c r="H29" i="35"/>
  <c r="M28" i="35"/>
  <c r="L28" i="35"/>
  <c r="K28" i="35"/>
  <c r="J28" i="35"/>
  <c r="I28" i="35"/>
  <c r="H28" i="35"/>
  <c r="M27" i="35"/>
  <c r="L27" i="35"/>
  <c r="K27" i="35"/>
  <c r="J27" i="35"/>
  <c r="I27" i="35"/>
  <c r="H27" i="35"/>
  <c r="M26" i="35"/>
  <c r="L26" i="35"/>
  <c r="K26" i="35"/>
  <c r="J26" i="35"/>
  <c r="I26" i="35"/>
  <c r="H26" i="35"/>
  <c r="M25" i="35"/>
  <c r="L25" i="35"/>
  <c r="K25" i="35"/>
  <c r="J25" i="35"/>
  <c r="I25" i="35"/>
  <c r="H25" i="35"/>
  <c r="M24" i="35"/>
  <c r="L24" i="35"/>
  <c r="K24" i="35"/>
  <c r="J24" i="35"/>
  <c r="I24" i="35"/>
  <c r="H24" i="35"/>
  <c r="M23" i="35"/>
  <c r="L23" i="35"/>
  <c r="K23" i="35"/>
  <c r="J23" i="35"/>
  <c r="I23" i="35"/>
  <c r="H23" i="35"/>
  <c r="M22" i="35"/>
  <c r="L22" i="35"/>
  <c r="K22" i="35"/>
  <c r="J22" i="35"/>
  <c r="I22" i="35"/>
  <c r="H22" i="35"/>
  <c r="M21" i="35"/>
  <c r="L21" i="35"/>
  <c r="K21" i="35"/>
  <c r="J21" i="35"/>
  <c r="I21" i="35"/>
  <c r="H21" i="35"/>
  <c r="M20" i="35"/>
  <c r="L20" i="35"/>
  <c r="K20" i="35"/>
  <c r="J20" i="35"/>
  <c r="I20" i="35"/>
  <c r="H20" i="35"/>
  <c r="M19" i="35"/>
  <c r="L19" i="35"/>
  <c r="K19" i="35"/>
  <c r="J19" i="35"/>
  <c r="I19" i="35"/>
  <c r="H19" i="35"/>
  <c r="M18" i="35"/>
  <c r="L18" i="35"/>
  <c r="K18" i="35"/>
  <c r="J18" i="35"/>
  <c r="I18" i="35"/>
  <c r="H18" i="35"/>
  <c r="M17" i="35"/>
  <c r="L17" i="35"/>
  <c r="K17" i="35"/>
  <c r="J17" i="35"/>
  <c r="I17" i="35"/>
  <c r="H17" i="35"/>
  <c r="M16" i="35"/>
  <c r="L16" i="35"/>
  <c r="K16" i="35"/>
  <c r="J16" i="35"/>
  <c r="I16" i="35"/>
  <c r="H16" i="35"/>
  <c r="M15" i="35"/>
  <c r="L15" i="35"/>
  <c r="K15" i="35"/>
  <c r="J15" i="35"/>
  <c r="I15" i="35"/>
  <c r="H15" i="35"/>
  <c r="M14" i="35"/>
  <c r="L14" i="35"/>
  <c r="K14" i="35"/>
  <c r="J14" i="35"/>
  <c r="I14" i="35"/>
  <c r="H14" i="35"/>
  <c r="M13" i="35"/>
  <c r="L13" i="35"/>
  <c r="K13" i="35"/>
  <c r="J13" i="35"/>
  <c r="I13" i="35"/>
  <c r="H13" i="35"/>
  <c r="M12" i="35"/>
  <c r="L12" i="35"/>
  <c r="K12" i="35"/>
  <c r="J12" i="35"/>
  <c r="I12" i="35"/>
  <c r="H12" i="35"/>
  <c r="M11" i="35"/>
  <c r="L11" i="35"/>
  <c r="K11" i="35"/>
  <c r="J11" i="35"/>
  <c r="I11" i="35"/>
  <c r="H11" i="35"/>
  <c r="M10" i="35"/>
  <c r="L10" i="35"/>
  <c r="K10" i="35"/>
  <c r="J10" i="35"/>
  <c r="I10" i="35"/>
  <c r="H10" i="35"/>
  <c r="M9" i="35"/>
  <c r="L9" i="35"/>
  <c r="K9" i="35"/>
  <c r="J9" i="35"/>
  <c r="I9" i="35"/>
  <c r="H9" i="35"/>
  <c r="M8" i="35"/>
  <c r="L8" i="35"/>
  <c r="K8" i="35"/>
  <c r="J8" i="35"/>
  <c r="I8" i="35"/>
  <c r="H8" i="35"/>
  <c r="M7" i="35"/>
  <c r="L7" i="35"/>
  <c r="K7" i="35"/>
  <c r="I7" i="35"/>
  <c r="H7" i="35"/>
  <c r="L47" i="35" l="1"/>
  <c r="M47" i="35"/>
  <c r="N16" i="35"/>
  <c r="N39" i="35"/>
  <c r="O16" i="35"/>
  <c r="O39" i="35"/>
  <c r="N7" i="35"/>
  <c r="O7" i="35"/>
  <c r="M46" i="34"/>
  <c r="L46" i="34"/>
  <c r="K46" i="34"/>
  <c r="J46" i="34"/>
  <c r="I46" i="34"/>
  <c r="H46" i="34"/>
  <c r="M45" i="34"/>
  <c r="L45" i="34"/>
  <c r="K45" i="34"/>
  <c r="J45" i="34"/>
  <c r="I45" i="34"/>
  <c r="H45" i="34"/>
  <c r="M44" i="34"/>
  <c r="L44" i="34"/>
  <c r="K44" i="34"/>
  <c r="J44" i="34"/>
  <c r="I44" i="34"/>
  <c r="H44" i="34"/>
  <c r="M43" i="34"/>
  <c r="L43" i="34"/>
  <c r="K43" i="34"/>
  <c r="J43" i="34"/>
  <c r="I43" i="34"/>
  <c r="H43" i="34"/>
  <c r="M42" i="34"/>
  <c r="L42" i="34"/>
  <c r="K42" i="34"/>
  <c r="J42" i="34"/>
  <c r="I42" i="34"/>
  <c r="H42" i="34"/>
  <c r="M41" i="34"/>
  <c r="L41" i="34"/>
  <c r="K41" i="34"/>
  <c r="J41" i="34"/>
  <c r="I41" i="34"/>
  <c r="H41" i="34"/>
  <c r="M40" i="34"/>
  <c r="L40" i="34"/>
  <c r="K40" i="34"/>
  <c r="J40" i="34"/>
  <c r="I40" i="34"/>
  <c r="H40" i="34"/>
  <c r="M39" i="34"/>
  <c r="L39" i="34"/>
  <c r="K39" i="34"/>
  <c r="J39" i="34"/>
  <c r="I39" i="34"/>
  <c r="H39" i="34"/>
  <c r="M38" i="34"/>
  <c r="L38" i="34"/>
  <c r="K38" i="34"/>
  <c r="J38" i="34"/>
  <c r="I38" i="34"/>
  <c r="H38" i="34"/>
  <c r="M37" i="34"/>
  <c r="L37" i="34"/>
  <c r="K37" i="34"/>
  <c r="J37" i="34"/>
  <c r="I37" i="34"/>
  <c r="H37" i="34"/>
  <c r="M36" i="34"/>
  <c r="L36" i="34"/>
  <c r="K36" i="34"/>
  <c r="J36" i="34"/>
  <c r="I36" i="34"/>
  <c r="H36" i="34"/>
  <c r="M35" i="34"/>
  <c r="L35" i="34"/>
  <c r="K35" i="34"/>
  <c r="J35" i="34"/>
  <c r="I35" i="34"/>
  <c r="H35" i="34"/>
  <c r="M34" i="34"/>
  <c r="L34" i="34"/>
  <c r="K34" i="34"/>
  <c r="J34" i="34"/>
  <c r="I34" i="34"/>
  <c r="H34" i="34"/>
  <c r="M33" i="34"/>
  <c r="O33" i="34" s="1"/>
  <c r="L33" i="34"/>
  <c r="N33" i="34" s="1"/>
  <c r="K33" i="34"/>
  <c r="J33" i="34"/>
  <c r="I33" i="34"/>
  <c r="H33" i="34"/>
  <c r="M32" i="34"/>
  <c r="L32" i="34"/>
  <c r="K32" i="34"/>
  <c r="J32" i="34"/>
  <c r="I32" i="34"/>
  <c r="H32" i="34"/>
  <c r="M31" i="34"/>
  <c r="O31" i="34" s="1"/>
  <c r="L31" i="34"/>
  <c r="K31" i="34"/>
  <c r="J31" i="34"/>
  <c r="I31" i="34"/>
  <c r="H31" i="34"/>
  <c r="M30" i="34"/>
  <c r="L30" i="34"/>
  <c r="K30" i="34"/>
  <c r="J30" i="34"/>
  <c r="I30" i="34"/>
  <c r="H30" i="34"/>
  <c r="M29" i="34"/>
  <c r="L29" i="34"/>
  <c r="K29" i="34"/>
  <c r="J29" i="34"/>
  <c r="I29" i="34"/>
  <c r="H29" i="34"/>
  <c r="M28" i="34"/>
  <c r="L28" i="34"/>
  <c r="K28" i="34"/>
  <c r="J28" i="34"/>
  <c r="I28" i="34"/>
  <c r="H28" i="34"/>
  <c r="M27" i="34"/>
  <c r="L27" i="34"/>
  <c r="K27" i="34"/>
  <c r="J27" i="34"/>
  <c r="I27" i="34"/>
  <c r="H27" i="34"/>
  <c r="M26" i="34"/>
  <c r="L26" i="34"/>
  <c r="K26" i="34"/>
  <c r="J26" i="34"/>
  <c r="I26" i="34"/>
  <c r="H26" i="34"/>
  <c r="M25" i="34"/>
  <c r="L25" i="34"/>
  <c r="K25" i="34"/>
  <c r="J25" i="34"/>
  <c r="I25" i="34"/>
  <c r="H25" i="34"/>
  <c r="M24" i="34"/>
  <c r="L24" i="34"/>
  <c r="K24" i="34"/>
  <c r="J24" i="34"/>
  <c r="I24" i="34"/>
  <c r="H24" i="34"/>
  <c r="M23" i="34"/>
  <c r="L23" i="34"/>
  <c r="K23" i="34"/>
  <c r="J23" i="34"/>
  <c r="I23" i="34"/>
  <c r="H23" i="34"/>
  <c r="M22" i="34"/>
  <c r="L22" i="34"/>
  <c r="K22" i="34"/>
  <c r="J22" i="34"/>
  <c r="I22" i="34"/>
  <c r="H22" i="34"/>
  <c r="M21" i="34"/>
  <c r="L21" i="34"/>
  <c r="K21" i="34"/>
  <c r="J21" i="34"/>
  <c r="I21" i="34"/>
  <c r="H21" i="34"/>
  <c r="M20" i="34"/>
  <c r="L20" i="34"/>
  <c r="K20" i="34"/>
  <c r="J20" i="34"/>
  <c r="I20" i="34"/>
  <c r="H20" i="34"/>
  <c r="M19" i="34"/>
  <c r="L19" i="34"/>
  <c r="K19" i="34"/>
  <c r="J19" i="34"/>
  <c r="I19" i="34"/>
  <c r="H19" i="34"/>
  <c r="M18" i="34"/>
  <c r="L18" i="34"/>
  <c r="K18" i="34"/>
  <c r="J18" i="34"/>
  <c r="I18" i="34"/>
  <c r="H18" i="34"/>
  <c r="M17" i="34"/>
  <c r="O16" i="34" s="1"/>
  <c r="L17" i="34"/>
  <c r="K17" i="34"/>
  <c r="J17" i="34"/>
  <c r="I17" i="34"/>
  <c r="H17" i="34"/>
  <c r="M16" i="34"/>
  <c r="L16" i="34"/>
  <c r="K16" i="34"/>
  <c r="J16" i="34"/>
  <c r="I16" i="34"/>
  <c r="H16" i="34"/>
  <c r="M15" i="34"/>
  <c r="L15" i="34"/>
  <c r="K15" i="34"/>
  <c r="J15" i="34"/>
  <c r="I15" i="34"/>
  <c r="H15" i="34"/>
  <c r="M14" i="34"/>
  <c r="L14" i="34"/>
  <c r="K14" i="34"/>
  <c r="J14" i="34"/>
  <c r="I14" i="34"/>
  <c r="H14" i="34"/>
  <c r="M13" i="34"/>
  <c r="L13" i="34"/>
  <c r="K13" i="34"/>
  <c r="J13" i="34"/>
  <c r="I13" i="34"/>
  <c r="H13" i="34"/>
  <c r="M12" i="34"/>
  <c r="L12" i="34"/>
  <c r="K12" i="34"/>
  <c r="J12" i="34"/>
  <c r="I12" i="34"/>
  <c r="H12" i="34"/>
  <c r="M11" i="34"/>
  <c r="L11" i="34"/>
  <c r="K11" i="34"/>
  <c r="J11" i="34"/>
  <c r="I11" i="34"/>
  <c r="H11" i="34"/>
  <c r="M10" i="34"/>
  <c r="L10" i="34"/>
  <c r="K10" i="34"/>
  <c r="J10" i="34"/>
  <c r="I10" i="34"/>
  <c r="H10" i="34"/>
  <c r="M9" i="34"/>
  <c r="L9" i="34"/>
  <c r="K9" i="34"/>
  <c r="J9" i="34"/>
  <c r="I9" i="34"/>
  <c r="H9" i="34"/>
  <c r="M8" i="34"/>
  <c r="L8" i="34"/>
  <c r="K8" i="34"/>
  <c r="J8" i="34"/>
  <c r="I8" i="34"/>
  <c r="H8" i="34"/>
  <c r="M7" i="34"/>
  <c r="L7" i="34"/>
  <c r="K7" i="34"/>
  <c r="I7" i="34"/>
  <c r="H7" i="34"/>
  <c r="N39" i="34" l="1"/>
  <c r="O39" i="34"/>
  <c r="M47" i="34"/>
  <c r="O7" i="34"/>
  <c r="N31" i="34"/>
  <c r="N16" i="34"/>
  <c r="L47" i="34"/>
  <c r="N7" i="34"/>
  <c r="M46" i="33"/>
  <c r="L46" i="33"/>
  <c r="K46" i="33"/>
  <c r="J46" i="33"/>
  <c r="I46" i="33"/>
  <c r="H46" i="33"/>
  <c r="M45" i="33"/>
  <c r="L45" i="33"/>
  <c r="K45" i="33"/>
  <c r="J45" i="33"/>
  <c r="I45" i="33"/>
  <c r="H45" i="33"/>
  <c r="M44" i="33"/>
  <c r="L44" i="33"/>
  <c r="K44" i="33"/>
  <c r="J44" i="33"/>
  <c r="I44" i="33"/>
  <c r="H44" i="33"/>
  <c r="M43" i="33"/>
  <c r="L43" i="33"/>
  <c r="K43" i="33"/>
  <c r="J43" i="33"/>
  <c r="I43" i="33"/>
  <c r="H43" i="33"/>
  <c r="M42" i="33"/>
  <c r="L42" i="33"/>
  <c r="K42" i="33"/>
  <c r="J42" i="33"/>
  <c r="I42" i="33"/>
  <c r="H42" i="33"/>
  <c r="M41" i="33"/>
  <c r="L41" i="33"/>
  <c r="K41" i="33"/>
  <c r="J41" i="33"/>
  <c r="I41" i="33"/>
  <c r="H41" i="33"/>
  <c r="M40" i="33"/>
  <c r="L40" i="33"/>
  <c r="K40" i="33"/>
  <c r="J40" i="33"/>
  <c r="I40" i="33"/>
  <c r="H40" i="33"/>
  <c r="M39" i="33"/>
  <c r="O39" i="33" s="1"/>
  <c r="L39" i="33"/>
  <c r="K39" i="33"/>
  <c r="J39" i="33"/>
  <c r="I39" i="33"/>
  <c r="H39" i="33"/>
  <c r="M38" i="33"/>
  <c r="L38" i="33"/>
  <c r="K38" i="33"/>
  <c r="J38" i="33"/>
  <c r="I38" i="33"/>
  <c r="H38" i="33"/>
  <c r="M37" i="33"/>
  <c r="L37" i="33"/>
  <c r="K37" i="33"/>
  <c r="J37" i="33"/>
  <c r="I37" i="33"/>
  <c r="H37" i="33"/>
  <c r="M36" i="33"/>
  <c r="L36" i="33"/>
  <c r="K36" i="33"/>
  <c r="J36" i="33"/>
  <c r="I36" i="33"/>
  <c r="H36" i="33"/>
  <c r="M35" i="33"/>
  <c r="L35" i="33"/>
  <c r="N33" i="33" s="1"/>
  <c r="K35" i="33"/>
  <c r="J35" i="33"/>
  <c r="I35" i="33"/>
  <c r="H35" i="33"/>
  <c r="M34" i="33"/>
  <c r="L34" i="33"/>
  <c r="K34" i="33"/>
  <c r="J34" i="33"/>
  <c r="I34" i="33"/>
  <c r="H34" i="33"/>
  <c r="M33" i="33"/>
  <c r="L33" i="33"/>
  <c r="K33" i="33"/>
  <c r="J33" i="33"/>
  <c r="I33" i="33"/>
  <c r="H33" i="33"/>
  <c r="M32" i="33"/>
  <c r="L32" i="33"/>
  <c r="K32" i="33"/>
  <c r="J32" i="33"/>
  <c r="I32" i="33"/>
  <c r="H32" i="33"/>
  <c r="O31" i="33"/>
  <c r="M31" i="33"/>
  <c r="L31" i="33"/>
  <c r="K31" i="33"/>
  <c r="J31" i="33"/>
  <c r="I31" i="33"/>
  <c r="H31" i="33"/>
  <c r="M30" i="33"/>
  <c r="L30" i="33"/>
  <c r="K30" i="33"/>
  <c r="J30" i="33"/>
  <c r="I30" i="33"/>
  <c r="H30" i="33"/>
  <c r="M29" i="33"/>
  <c r="L29" i="33"/>
  <c r="K29" i="33"/>
  <c r="J29" i="33"/>
  <c r="I29" i="33"/>
  <c r="H29" i="33"/>
  <c r="M28" i="33"/>
  <c r="L28" i="33"/>
  <c r="K28" i="33"/>
  <c r="J28" i="33"/>
  <c r="I28" i="33"/>
  <c r="H28" i="33"/>
  <c r="M27" i="33"/>
  <c r="L27" i="33"/>
  <c r="K27" i="33"/>
  <c r="J27" i="33"/>
  <c r="I27" i="33"/>
  <c r="H27" i="33"/>
  <c r="M26" i="33"/>
  <c r="L26" i="33"/>
  <c r="K26" i="33"/>
  <c r="J26" i="33"/>
  <c r="I26" i="33"/>
  <c r="H26" i="33"/>
  <c r="M25" i="33"/>
  <c r="L25" i="33"/>
  <c r="K25" i="33"/>
  <c r="J25" i="33"/>
  <c r="I25" i="33"/>
  <c r="H25" i="33"/>
  <c r="M24" i="33"/>
  <c r="L24" i="33"/>
  <c r="K24" i="33"/>
  <c r="J24" i="33"/>
  <c r="I24" i="33"/>
  <c r="H24" i="33"/>
  <c r="M23" i="33"/>
  <c r="L23" i="33"/>
  <c r="K23" i="33"/>
  <c r="J23" i="33"/>
  <c r="I23" i="33"/>
  <c r="H23" i="33"/>
  <c r="M22" i="33"/>
  <c r="L22" i="33"/>
  <c r="K22" i="33"/>
  <c r="J22" i="33"/>
  <c r="I22" i="33"/>
  <c r="H22" i="33"/>
  <c r="M21" i="33"/>
  <c r="L21" i="33"/>
  <c r="K21" i="33"/>
  <c r="J21" i="33"/>
  <c r="I21" i="33"/>
  <c r="H21" i="33"/>
  <c r="M20" i="33"/>
  <c r="L20" i="33"/>
  <c r="K20" i="33"/>
  <c r="J20" i="33"/>
  <c r="I20" i="33"/>
  <c r="H20" i="33"/>
  <c r="M19" i="33"/>
  <c r="L19" i="33"/>
  <c r="K19" i="33"/>
  <c r="J19" i="33"/>
  <c r="I19" i="33"/>
  <c r="H19" i="33"/>
  <c r="M18" i="33"/>
  <c r="L18" i="33"/>
  <c r="K18" i="33"/>
  <c r="J18" i="33"/>
  <c r="I18" i="33"/>
  <c r="H18" i="33"/>
  <c r="M17" i="33"/>
  <c r="L17" i="33"/>
  <c r="K17" i="33"/>
  <c r="J17" i="33"/>
  <c r="I17" i="33"/>
  <c r="H17" i="33"/>
  <c r="M16" i="33"/>
  <c r="O16" i="33" s="1"/>
  <c r="L16" i="33"/>
  <c r="K16" i="33"/>
  <c r="J16" i="33"/>
  <c r="I16" i="33"/>
  <c r="H16" i="33"/>
  <c r="M15" i="33"/>
  <c r="L15" i="33"/>
  <c r="K15" i="33"/>
  <c r="J15" i="33"/>
  <c r="I15" i="33"/>
  <c r="H15" i="33"/>
  <c r="M14" i="33"/>
  <c r="L14" i="33"/>
  <c r="K14" i="33"/>
  <c r="J14" i="33"/>
  <c r="I14" i="33"/>
  <c r="H14" i="33"/>
  <c r="M13" i="33"/>
  <c r="L13" i="33"/>
  <c r="K13" i="33"/>
  <c r="J13" i="33"/>
  <c r="I13" i="33"/>
  <c r="H13" i="33"/>
  <c r="M12" i="33"/>
  <c r="L12" i="33"/>
  <c r="K12" i="33"/>
  <c r="J12" i="33"/>
  <c r="I12" i="33"/>
  <c r="H12" i="33"/>
  <c r="M11" i="33"/>
  <c r="L11" i="33"/>
  <c r="K11" i="33"/>
  <c r="J11" i="33"/>
  <c r="I11" i="33"/>
  <c r="H11" i="33"/>
  <c r="M10" i="33"/>
  <c r="L10" i="33"/>
  <c r="K10" i="33"/>
  <c r="J10" i="33"/>
  <c r="I10" i="33"/>
  <c r="H10" i="33"/>
  <c r="M9" i="33"/>
  <c r="L9" i="33"/>
  <c r="K9" i="33"/>
  <c r="J9" i="33"/>
  <c r="I9" i="33"/>
  <c r="H9" i="33"/>
  <c r="M8" i="33"/>
  <c r="L8" i="33"/>
  <c r="K8" i="33"/>
  <c r="J8" i="33"/>
  <c r="I8" i="33"/>
  <c r="H8" i="33"/>
  <c r="M7" i="33"/>
  <c r="L7" i="33"/>
  <c r="K7" i="33"/>
  <c r="I7" i="33"/>
  <c r="H7" i="33"/>
  <c r="M47" i="33" l="1"/>
  <c r="N31" i="33"/>
  <c r="O7" i="33"/>
  <c r="N16" i="33"/>
  <c r="L47" i="33"/>
  <c r="O33" i="33"/>
  <c r="N39" i="33"/>
  <c r="N7" i="33"/>
  <c r="M46" i="32"/>
  <c r="L46" i="32"/>
  <c r="K46" i="32"/>
  <c r="J46" i="32"/>
  <c r="I46" i="32"/>
  <c r="H46" i="32"/>
  <c r="M45" i="32"/>
  <c r="L45" i="32"/>
  <c r="K45" i="32"/>
  <c r="J45" i="32"/>
  <c r="I45" i="32"/>
  <c r="H45" i="32"/>
  <c r="M44" i="32"/>
  <c r="L44" i="32"/>
  <c r="K44" i="32"/>
  <c r="J44" i="32"/>
  <c r="I44" i="32"/>
  <c r="H44" i="32"/>
  <c r="M43" i="32"/>
  <c r="L43" i="32"/>
  <c r="K43" i="32"/>
  <c r="J43" i="32"/>
  <c r="I43" i="32"/>
  <c r="H43" i="32"/>
  <c r="M42" i="32"/>
  <c r="L42" i="32"/>
  <c r="K42" i="32"/>
  <c r="J42" i="32"/>
  <c r="I42" i="32"/>
  <c r="H42" i="32"/>
  <c r="M41" i="32"/>
  <c r="L41" i="32"/>
  <c r="K41" i="32"/>
  <c r="J41" i="32"/>
  <c r="I41" i="32"/>
  <c r="H41" i="32"/>
  <c r="M40" i="32"/>
  <c r="L40" i="32"/>
  <c r="K40" i="32"/>
  <c r="J40" i="32"/>
  <c r="I40" i="32"/>
  <c r="H40" i="32"/>
  <c r="M39" i="32"/>
  <c r="L39" i="32"/>
  <c r="K39" i="32"/>
  <c r="J39" i="32"/>
  <c r="I39" i="32"/>
  <c r="H39" i="32"/>
  <c r="M38" i="32"/>
  <c r="L38" i="32"/>
  <c r="K38" i="32"/>
  <c r="J38" i="32"/>
  <c r="I38" i="32"/>
  <c r="H38" i="32"/>
  <c r="M37" i="32"/>
  <c r="L37" i="32"/>
  <c r="K37" i="32"/>
  <c r="J37" i="32"/>
  <c r="I37" i="32"/>
  <c r="H37" i="32"/>
  <c r="M36" i="32"/>
  <c r="L36" i="32"/>
  <c r="K36" i="32"/>
  <c r="J36" i="32"/>
  <c r="I36" i="32"/>
  <c r="H36" i="32"/>
  <c r="M35" i="32"/>
  <c r="L35" i="32"/>
  <c r="K35" i="32"/>
  <c r="J35" i="32"/>
  <c r="I35" i="32"/>
  <c r="H35" i="32"/>
  <c r="M34" i="32"/>
  <c r="L34" i="32"/>
  <c r="K34" i="32"/>
  <c r="J34" i="32"/>
  <c r="I34" i="32"/>
  <c r="H34" i="32"/>
  <c r="M33" i="32"/>
  <c r="L33" i="32"/>
  <c r="K33" i="32"/>
  <c r="J33" i="32"/>
  <c r="I33" i="32"/>
  <c r="H33" i="32"/>
  <c r="M32" i="32"/>
  <c r="L32" i="32"/>
  <c r="K32" i="32"/>
  <c r="J32" i="32"/>
  <c r="I32" i="32"/>
  <c r="H32" i="32"/>
  <c r="M31" i="32"/>
  <c r="L31" i="32"/>
  <c r="K31" i="32"/>
  <c r="J31" i="32"/>
  <c r="I31" i="32"/>
  <c r="H31" i="32"/>
  <c r="M30" i="32"/>
  <c r="L30" i="32"/>
  <c r="K30" i="32"/>
  <c r="J30" i="32"/>
  <c r="I30" i="32"/>
  <c r="H30" i="32"/>
  <c r="M29" i="32"/>
  <c r="L29" i="32"/>
  <c r="K29" i="32"/>
  <c r="J29" i="32"/>
  <c r="I29" i="32"/>
  <c r="H29" i="32"/>
  <c r="M28" i="32"/>
  <c r="L28" i="32"/>
  <c r="K28" i="32"/>
  <c r="J28" i="32"/>
  <c r="I28" i="32"/>
  <c r="H28" i="32"/>
  <c r="M27" i="32"/>
  <c r="L27" i="32"/>
  <c r="K27" i="32"/>
  <c r="J27" i="32"/>
  <c r="I27" i="32"/>
  <c r="H27" i="32"/>
  <c r="M26" i="32"/>
  <c r="L26" i="32"/>
  <c r="K26" i="32"/>
  <c r="J26" i="32"/>
  <c r="I26" i="32"/>
  <c r="H26" i="32"/>
  <c r="M25" i="32"/>
  <c r="L25" i="32"/>
  <c r="K25" i="32"/>
  <c r="J25" i="32"/>
  <c r="I25" i="32"/>
  <c r="H25" i="32"/>
  <c r="M24" i="32"/>
  <c r="L24" i="32"/>
  <c r="K24" i="32"/>
  <c r="J24" i="32"/>
  <c r="I24" i="32"/>
  <c r="H24" i="32"/>
  <c r="M23" i="32"/>
  <c r="L23" i="32"/>
  <c r="K23" i="32"/>
  <c r="J23" i="32"/>
  <c r="I23" i="32"/>
  <c r="H23" i="32"/>
  <c r="M22" i="32"/>
  <c r="L22" i="32"/>
  <c r="K22" i="32"/>
  <c r="J22" i="32"/>
  <c r="I22" i="32"/>
  <c r="H22" i="32"/>
  <c r="M21" i="32"/>
  <c r="L21" i="32"/>
  <c r="K21" i="32"/>
  <c r="J21" i="32"/>
  <c r="I21" i="32"/>
  <c r="H21" i="32"/>
  <c r="M20" i="32"/>
  <c r="L20" i="32"/>
  <c r="K20" i="32"/>
  <c r="J20" i="32"/>
  <c r="I20" i="32"/>
  <c r="H20" i="32"/>
  <c r="M19" i="32"/>
  <c r="L19" i="32"/>
  <c r="K19" i="32"/>
  <c r="J19" i="32"/>
  <c r="I19" i="32"/>
  <c r="H19" i="32"/>
  <c r="M18" i="32"/>
  <c r="L18" i="32"/>
  <c r="K18" i="32"/>
  <c r="J18" i="32"/>
  <c r="I18" i="32"/>
  <c r="H18" i="32"/>
  <c r="M17" i="32"/>
  <c r="L17" i="32"/>
  <c r="K17" i="32"/>
  <c r="J17" i="32"/>
  <c r="I17" i="32"/>
  <c r="H17" i="32"/>
  <c r="M16" i="32"/>
  <c r="L16" i="32"/>
  <c r="K16" i="32"/>
  <c r="J16" i="32"/>
  <c r="I16" i="32"/>
  <c r="H16" i="32"/>
  <c r="M15" i="32"/>
  <c r="L15" i="32"/>
  <c r="K15" i="32"/>
  <c r="J15" i="32"/>
  <c r="I15" i="32"/>
  <c r="H15" i="32"/>
  <c r="M14" i="32"/>
  <c r="L14" i="32"/>
  <c r="K14" i="32"/>
  <c r="J14" i="32"/>
  <c r="I14" i="32"/>
  <c r="H14" i="32"/>
  <c r="M13" i="32"/>
  <c r="L13" i="32"/>
  <c r="K13" i="32"/>
  <c r="J13" i="32"/>
  <c r="I13" i="32"/>
  <c r="H13" i="32"/>
  <c r="M12" i="32"/>
  <c r="L12" i="32"/>
  <c r="K12" i="32"/>
  <c r="J12" i="32"/>
  <c r="I12" i="32"/>
  <c r="H12" i="32"/>
  <c r="M11" i="32"/>
  <c r="L11" i="32"/>
  <c r="K11" i="32"/>
  <c r="J11" i="32"/>
  <c r="I11" i="32"/>
  <c r="H11" i="32"/>
  <c r="M10" i="32"/>
  <c r="L10" i="32"/>
  <c r="K10" i="32"/>
  <c r="J10" i="32"/>
  <c r="I10" i="32"/>
  <c r="H10" i="32"/>
  <c r="M9" i="32"/>
  <c r="L9" i="32"/>
  <c r="K9" i="32"/>
  <c r="J9" i="32"/>
  <c r="I9" i="32"/>
  <c r="H9" i="32"/>
  <c r="M8" i="32"/>
  <c r="L8" i="32"/>
  <c r="K8" i="32"/>
  <c r="J8" i="32"/>
  <c r="I8" i="32"/>
  <c r="H8" i="32"/>
  <c r="M7" i="32"/>
  <c r="L7" i="32"/>
  <c r="K7" i="32"/>
  <c r="I7" i="32"/>
  <c r="H7" i="32"/>
  <c r="O31" i="32" l="1"/>
  <c r="O39" i="32"/>
  <c r="O16" i="32"/>
  <c r="N33" i="32"/>
  <c r="M47" i="32"/>
  <c r="N31" i="32"/>
  <c r="O7" i="32"/>
  <c r="N16" i="32"/>
  <c r="L47" i="32"/>
  <c r="O33" i="32"/>
  <c r="N39" i="32"/>
  <c r="N7" i="32"/>
  <c r="M46" i="31"/>
  <c r="L46" i="31"/>
  <c r="K46" i="31"/>
  <c r="J46" i="31"/>
  <c r="I46" i="31"/>
  <c r="H46" i="31"/>
  <c r="M45" i="31"/>
  <c r="L45" i="31"/>
  <c r="K45" i="31"/>
  <c r="J45" i="31"/>
  <c r="I45" i="31"/>
  <c r="H45" i="31"/>
  <c r="M44" i="31"/>
  <c r="L44" i="31"/>
  <c r="K44" i="31"/>
  <c r="J44" i="31"/>
  <c r="I44" i="31"/>
  <c r="H44" i="31"/>
  <c r="M43" i="31"/>
  <c r="L43" i="31"/>
  <c r="K43" i="31"/>
  <c r="J43" i="31"/>
  <c r="I43" i="31"/>
  <c r="H43" i="31"/>
  <c r="M42" i="31"/>
  <c r="L42" i="31"/>
  <c r="K42" i="31"/>
  <c r="J42" i="31"/>
  <c r="I42" i="31"/>
  <c r="H42" i="31"/>
  <c r="M41" i="31"/>
  <c r="L41" i="31"/>
  <c r="K41" i="31"/>
  <c r="J41" i="31"/>
  <c r="I41" i="31"/>
  <c r="H41" i="31"/>
  <c r="M40" i="31"/>
  <c r="L40" i="31"/>
  <c r="K40" i="31"/>
  <c r="J40" i="31"/>
  <c r="I40" i="31"/>
  <c r="H40" i="31"/>
  <c r="M39" i="31"/>
  <c r="O39" i="31" s="1"/>
  <c r="L39" i="31"/>
  <c r="K39" i="31"/>
  <c r="J39" i="31"/>
  <c r="I39" i="31"/>
  <c r="H39" i="31"/>
  <c r="M38" i="31"/>
  <c r="L38" i="31"/>
  <c r="K38" i="31"/>
  <c r="J38" i="31"/>
  <c r="I38" i="31"/>
  <c r="H38" i="31"/>
  <c r="M37" i="31"/>
  <c r="L37" i="31"/>
  <c r="K37" i="31"/>
  <c r="J37" i="31"/>
  <c r="I37" i="31"/>
  <c r="H37" i="31"/>
  <c r="M36" i="31"/>
  <c r="L36" i="31"/>
  <c r="K36" i="31"/>
  <c r="J36" i="31"/>
  <c r="I36" i="31"/>
  <c r="H36" i="31"/>
  <c r="M35" i="31"/>
  <c r="L35" i="31"/>
  <c r="K35" i="31"/>
  <c r="J35" i="31"/>
  <c r="I35" i="31"/>
  <c r="H35" i="31"/>
  <c r="M34" i="31"/>
  <c r="L34" i="31"/>
  <c r="K34" i="31"/>
  <c r="J34" i="31"/>
  <c r="I34" i="31"/>
  <c r="H34" i="31"/>
  <c r="M33" i="31"/>
  <c r="O33" i="31" s="1"/>
  <c r="L33" i="31"/>
  <c r="N33" i="31" s="1"/>
  <c r="K33" i="31"/>
  <c r="J33" i="31"/>
  <c r="I33" i="31"/>
  <c r="H33" i="31"/>
  <c r="M32" i="31"/>
  <c r="L32" i="31"/>
  <c r="K32" i="31"/>
  <c r="J32" i="31"/>
  <c r="I32" i="31"/>
  <c r="H32" i="31"/>
  <c r="O31" i="31"/>
  <c r="M31" i="31"/>
  <c r="L31" i="31"/>
  <c r="K31" i="31"/>
  <c r="J31" i="31"/>
  <c r="I31" i="31"/>
  <c r="H31" i="31"/>
  <c r="M30" i="31"/>
  <c r="L30" i="31"/>
  <c r="K30" i="31"/>
  <c r="J30" i="31"/>
  <c r="I30" i="31"/>
  <c r="H30" i="31"/>
  <c r="M29" i="31"/>
  <c r="L29" i="31"/>
  <c r="K29" i="31"/>
  <c r="J29" i="31"/>
  <c r="I29" i="31"/>
  <c r="H29" i="31"/>
  <c r="M28" i="31"/>
  <c r="L28" i="31"/>
  <c r="K28" i="31"/>
  <c r="J28" i="31"/>
  <c r="I28" i="31"/>
  <c r="H28" i="31"/>
  <c r="M27" i="31"/>
  <c r="L27" i="31"/>
  <c r="K27" i="31"/>
  <c r="J27" i="31"/>
  <c r="I27" i="31"/>
  <c r="H27" i="31"/>
  <c r="M26" i="31"/>
  <c r="L26" i="31"/>
  <c r="K26" i="31"/>
  <c r="J26" i="31"/>
  <c r="I26" i="31"/>
  <c r="H26" i="31"/>
  <c r="M25" i="31"/>
  <c r="L25" i="31"/>
  <c r="K25" i="31"/>
  <c r="J25" i="31"/>
  <c r="I25" i="31"/>
  <c r="H25" i="31"/>
  <c r="M24" i="31"/>
  <c r="L24" i="31"/>
  <c r="K24" i="31"/>
  <c r="J24" i="31"/>
  <c r="I24" i="31"/>
  <c r="H24" i="31"/>
  <c r="M23" i="31"/>
  <c r="L23" i="31"/>
  <c r="K23" i="31"/>
  <c r="J23" i="31"/>
  <c r="I23" i="31"/>
  <c r="H23" i="31"/>
  <c r="M22" i="31"/>
  <c r="L22" i="31"/>
  <c r="K22" i="31"/>
  <c r="J22" i="31"/>
  <c r="I22" i="31"/>
  <c r="H22" i="31"/>
  <c r="M21" i="31"/>
  <c r="L21" i="31"/>
  <c r="K21" i="31"/>
  <c r="J21" i="31"/>
  <c r="I21" i="31"/>
  <c r="H21" i="31"/>
  <c r="M20" i="31"/>
  <c r="L20" i="31"/>
  <c r="K20" i="31"/>
  <c r="J20" i="31"/>
  <c r="I20" i="31"/>
  <c r="H20" i="31"/>
  <c r="M19" i="31"/>
  <c r="L19" i="31"/>
  <c r="K19" i="31"/>
  <c r="J19" i="31"/>
  <c r="I19" i="31"/>
  <c r="H19" i="31"/>
  <c r="M18" i="31"/>
  <c r="L18" i="31"/>
  <c r="K18" i="31"/>
  <c r="J18" i="31"/>
  <c r="I18" i="31"/>
  <c r="H18" i="31"/>
  <c r="M17" i="31"/>
  <c r="L17" i="31"/>
  <c r="K17" i="31"/>
  <c r="J17" i="31"/>
  <c r="I17" i="31"/>
  <c r="H17" i="31"/>
  <c r="M16" i="31"/>
  <c r="O16" i="31" s="1"/>
  <c r="L16" i="31"/>
  <c r="N16" i="31" s="1"/>
  <c r="K16" i="31"/>
  <c r="J16" i="31"/>
  <c r="I16" i="31"/>
  <c r="H16" i="31"/>
  <c r="M15" i="31"/>
  <c r="L15" i="31"/>
  <c r="K15" i="31"/>
  <c r="J15" i="31"/>
  <c r="I15" i="31"/>
  <c r="H15" i="31"/>
  <c r="M14" i="31"/>
  <c r="L14" i="31"/>
  <c r="K14" i="31"/>
  <c r="J14" i="31"/>
  <c r="I14" i="31"/>
  <c r="H14" i="31"/>
  <c r="M13" i="31"/>
  <c r="L13" i="31"/>
  <c r="K13" i="31"/>
  <c r="J13" i="31"/>
  <c r="I13" i="31"/>
  <c r="H13" i="31"/>
  <c r="M12" i="31"/>
  <c r="L12" i="31"/>
  <c r="K12" i="31"/>
  <c r="J12" i="31"/>
  <c r="I12" i="31"/>
  <c r="H12" i="31"/>
  <c r="M11" i="31"/>
  <c r="L11" i="31"/>
  <c r="K11" i="31"/>
  <c r="J11" i="31"/>
  <c r="I11" i="31"/>
  <c r="H11" i="31"/>
  <c r="M10" i="31"/>
  <c r="L10" i="31"/>
  <c r="K10" i="31"/>
  <c r="J10" i="31"/>
  <c r="I10" i="31"/>
  <c r="H10" i="31"/>
  <c r="M9" i="31"/>
  <c r="L9" i="31"/>
  <c r="K9" i="31"/>
  <c r="J9" i="31"/>
  <c r="I9" i="31"/>
  <c r="H9" i="31"/>
  <c r="M8" i="31"/>
  <c r="L8" i="31"/>
  <c r="K8" i="31"/>
  <c r="J8" i="31"/>
  <c r="I8" i="31"/>
  <c r="H8" i="31"/>
  <c r="M7" i="31"/>
  <c r="L7" i="31"/>
  <c r="K7" i="31"/>
  <c r="I7" i="31"/>
  <c r="H7" i="31"/>
  <c r="L47" i="31" l="1"/>
  <c r="M47" i="31"/>
  <c r="N39" i="31"/>
  <c r="O7" i="31"/>
  <c r="N31" i="31"/>
  <c r="N7" i="31"/>
  <c r="M46" i="30"/>
  <c r="L46" i="30"/>
  <c r="K46" i="30"/>
  <c r="J46" i="30"/>
  <c r="I46" i="30"/>
  <c r="H46" i="30"/>
  <c r="M45" i="30"/>
  <c r="L45" i="30"/>
  <c r="K45" i="30"/>
  <c r="J45" i="30"/>
  <c r="I45" i="30"/>
  <c r="H45" i="30"/>
  <c r="M44" i="30"/>
  <c r="L44" i="30"/>
  <c r="K44" i="30"/>
  <c r="J44" i="30"/>
  <c r="I44" i="30"/>
  <c r="H44" i="30"/>
  <c r="M43" i="30"/>
  <c r="L43" i="30"/>
  <c r="K43" i="30"/>
  <c r="J43" i="30"/>
  <c r="I43" i="30"/>
  <c r="H43" i="30"/>
  <c r="M42" i="30"/>
  <c r="L42" i="30"/>
  <c r="K42" i="30"/>
  <c r="J42" i="30"/>
  <c r="I42" i="30"/>
  <c r="H42" i="30"/>
  <c r="M41" i="30"/>
  <c r="L41" i="30"/>
  <c r="K41" i="30"/>
  <c r="J41" i="30"/>
  <c r="I41" i="30"/>
  <c r="H41" i="30"/>
  <c r="M40" i="30"/>
  <c r="L40" i="30"/>
  <c r="K40" i="30"/>
  <c r="J40" i="30"/>
  <c r="I40" i="30"/>
  <c r="H40" i="30"/>
  <c r="M39" i="30"/>
  <c r="O39" i="30" s="1"/>
  <c r="L39" i="30"/>
  <c r="K39" i="30"/>
  <c r="J39" i="30"/>
  <c r="I39" i="30"/>
  <c r="H39" i="30"/>
  <c r="M38" i="30"/>
  <c r="L38" i="30"/>
  <c r="K38" i="30"/>
  <c r="J38" i="30"/>
  <c r="I38" i="30"/>
  <c r="H38" i="30"/>
  <c r="M37" i="30"/>
  <c r="L37" i="30"/>
  <c r="K37" i="30"/>
  <c r="J37" i="30"/>
  <c r="I37" i="30"/>
  <c r="H37" i="30"/>
  <c r="M36" i="30"/>
  <c r="L36" i="30"/>
  <c r="K36" i="30"/>
  <c r="J36" i="30"/>
  <c r="I36" i="30"/>
  <c r="H36" i="30"/>
  <c r="M35" i="30"/>
  <c r="L35" i="30"/>
  <c r="K35" i="30"/>
  <c r="J35" i="30"/>
  <c r="I35" i="30"/>
  <c r="H35" i="30"/>
  <c r="M34" i="30"/>
  <c r="L34" i="30"/>
  <c r="K34" i="30"/>
  <c r="J34" i="30"/>
  <c r="I34" i="30"/>
  <c r="H34" i="30"/>
  <c r="M33" i="30"/>
  <c r="O33" i="30" s="1"/>
  <c r="L33" i="30"/>
  <c r="K33" i="30"/>
  <c r="J33" i="30"/>
  <c r="I33" i="30"/>
  <c r="H33" i="30"/>
  <c r="M32" i="30"/>
  <c r="L32" i="30"/>
  <c r="K32" i="30"/>
  <c r="J32" i="30"/>
  <c r="I32" i="30"/>
  <c r="H32" i="30"/>
  <c r="M31" i="30"/>
  <c r="O31" i="30" s="1"/>
  <c r="L31" i="30"/>
  <c r="K31" i="30"/>
  <c r="J31" i="30"/>
  <c r="I31" i="30"/>
  <c r="H31" i="30"/>
  <c r="M30" i="30"/>
  <c r="L30" i="30"/>
  <c r="K30" i="30"/>
  <c r="J30" i="30"/>
  <c r="I30" i="30"/>
  <c r="H30" i="30"/>
  <c r="M29" i="30"/>
  <c r="L29" i="30"/>
  <c r="K29" i="30"/>
  <c r="J29" i="30"/>
  <c r="I29" i="30"/>
  <c r="H29" i="30"/>
  <c r="M28" i="30"/>
  <c r="L28" i="30"/>
  <c r="K28" i="30"/>
  <c r="J28" i="30"/>
  <c r="I28" i="30"/>
  <c r="H28" i="30"/>
  <c r="M27" i="30"/>
  <c r="L27" i="30"/>
  <c r="K27" i="30"/>
  <c r="J27" i="30"/>
  <c r="I27" i="30"/>
  <c r="H27" i="30"/>
  <c r="M26" i="30"/>
  <c r="L26" i="30"/>
  <c r="K26" i="30"/>
  <c r="J26" i="30"/>
  <c r="I26" i="30"/>
  <c r="H26" i="30"/>
  <c r="M25" i="30"/>
  <c r="L25" i="30"/>
  <c r="K25" i="30"/>
  <c r="J25" i="30"/>
  <c r="I25" i="30"/>
  <c r="H25" i="30"/>
  <c r="M24" i="30"/>
  <c r="L24" i="30"/>
  <c r="K24" i="30"/>
  <c r="J24" i="30"/>
  <c r="I24" i="30"/>
  <c r="H24" i="30"/>
  <c r="M23" i="30"/>
  <c r="L23" i="30"/>
  <c r="K23" i="30"/>
  <c r="J23" i="30"/>
  <c r="I23" i="30"/>
  <c r="H23" i="30"/>
  <c r="M22" i="30"/>
  <c r="L22" i="30"/>
  <c r="K22" i="30"/>
  <c r="J22" i="30"/>
  <c r="I22" i="30"/>
  <c r="H22" i="30"/>
  <c r="M21" i="30"/>
  <c r="L21" i="30"/>
  <c r="K21" i="30"/>
  <c r="J21" i="30"/>
  <c r="I21" i="30"/>
  <c r="H21" i="30"/>
  <c r="M20" i="30"/>
  <c r="L20" i="30"/>
  <c r="K20" i="30"/>
  <c r="J20" i="30"/>
  <c r="I20" i="30"/>
  <c r="H20" i="30"/>
  <c r="M19" i="30"/>
  <c r="L19" i="30"/>
  <c r="K19" i="30"/>
  <c r="J19" i="30"/>
  <c r="I19" i="30"/>
  <c r="H19" i="30"/>
  <c r="M18" i="30"/>
  <c r="L18" i="30"/>
  <c r="K18" i="30"/>
  <c r="J18" i="30"/>
  <c r="I18" i="30"/>
  <c r="H18" i="30"/>
  <c r="M17" i="30"/>
  <c r="L17" i="30"/>
  <c r="K17" i="30"/>
  <c r="J17" i="30"/>
  <c r="I17" i="30"/>
  <c r="H17" i="30"/>
  <c r="M16" i="30"/>
  <c r="L16" i="30"/>
  <c r="K16" i="30"/>
  <c r="J16" i="30"/>
  <c r="I16" i="30"/>
  <c r="H16" i="30"/>
  <c r="M15" i="30"/>
  <c r="L15" i="30"/>
  <c r="K15" i="30"/>
  <c r="J15" i="30"/>
  <c r="I15" i="30"/>
  <c r="H15" i="30"/>
  <c r="M14" i="30"/>
  <c r="L14" i="30"/>
  <c r="K14" i="30"/>
  <c r="J14" i="30"/>
  <c r="I14" i="30"/>
  <c r="H14" i="30"/>
  <c r="M13" i="30"/>
  <c r="L13" i="30"/>
  <c r="K13" i="30"/>
  <c r="J13" i="30"/>
  <c r="I13" i="30"/>
  <c r="H13" i="30"/>
  <c r="M12" i="30"/>
  <c r="L12" i="30"/>
  <c r="K12" i="30"/>
  <c r="J12" i="30"/>
  <c r="I12" i="30"/>
  <c r="H12" i="30"/>
  <c r="M11" i="30"/>
  <c r="L11" i="30"/>
  <c r="K11" i="30"/>
  <c r="J11" i="30"/>
  <c r="I11" i="30"/>
  <c r="H11" i="30"/>
  <c r="M10" i="30"/>
  <c r="L10" i="30"/>
  <c r="K10" i="30"/>
  <c r="J10" i="30"/>
  <c r="I10" i="30"/>
  <c r="H10" i="30"/>
  <c r="M9" i="30"/>
  <c r="L9" i="30"/>
  <c r="K9" i="30"/>
  <c r="J9" i="30"/>
  <c r="I9" i="30"/>
  <c r="H9" i="30"/>
  <c r="M8" i="30"/>
  <c r="L8" i="30"/>
  <c r="K8" i="30"/>
  <c r="J8" i="30"/>
  <c r="I8" i="30"/>
  <c r="H8" i="30"/>
  <c r="M7" i="30"/>
  <c r="O7" i="30" s="1"/>
  <c r="L7" i="30"/>
  <c r="K7" i="30"/>
  <c r="I7" i="30"/>
  <c r="H7" i="30"/>
  <c r="O16" i="30" l="1"/>
  <c r="L47" i="30"/>
  <c r="N31" i="30"/>
  <c r="M47" i="30"/>
  <c r="N16" i="30"/>
  <c r="N33" i="30"/>
  <c r="N39" i="30"/>
  <c r="N7" i="30"/>
  <c r="M46" i="29"/>
  <c r="L46" i="29"/>
  <c r="K46" i="29"/>
  <c r="J46" i="29"/>
  <c r="I46" i="29"/>
  <c r="H46" i="29"/>
  <c r="M45" i="29"/>
  <c r="L45" i="29"/>
  <c r="K45" i="29"/>
  <c r="J45" i="29"/>
  <c r="I45" i="29"/>
  <c r="H45" i="29"/>
  <c r="M44" i="29"/>
  <c r="L44" i="29"/>
  <c r="K44" i="29"/>
  <c r="J44" i="29"/>
  <c r="I44" i="29"/>
  <c r="H44" i="29"/>
  <c r="M43" i="29"/>
  <c r="L43" i="29"/>
  <c r="K43" i="29"/>
  <c r="J43" i="29"/>
  <c r="I43" i="29"/>
  <c r="H43" i="29"/>
  <c r="M42" i="29"/>
  <c r="L42" i="29"/>
  <c r="K42" i="29"/>
  <c r="J42" i="29"/>
  <c r="I42" i="29"/>
  <c r="H42" i="29"/>
  <c r="M41" i="29"/>
  <c r="L41" i="29"/>
  <c r="K41" i="29"/>
  <c r="J41" i="29"/>
  <c r="I41" i="29"/>
  <c r="H41" i="29"/>
  <c r="M40" i="29"/>
  <c r="L40" i="29"/>
  <c r="K40" i="29"/>
  <c r="J40" i="29"/>
  <c r="I40" i="29"/>
  <c r="H40" i="29"/>
  <c r="M39" i="29"/>
  <c r="O39" i="29" s="1"/>
  <c r="L39" i="29"/>
  <c r="K39" i="29"/>
  <c r="J39" i="29"/>
  <c r="I39" i="29"/>
  <c r="H39" i="29"/>
  <c r="M38" i="29"/>
  <c r="L38" i="29"/>
  <c r="K38" i="29"/>
  <c r="J38" i="29"/>
  <c r="I38" i="29"/>
  <c r="H38" i="29"/>
  <c r="M37" i="29"/>
  <c r="L37" i="29"/>
  <c r="K37" i="29"/>
  <c r="J37" i="29"/>
  <c r="I37" i="29"/>
  <c r="H37" i="29"/>
  <c r="M36" i="29"/>
  <c r="L36" i="29"/>
  <c r="K36" i="29"/>
  <c r="J36" i="29"/>
  <c r="I36" i="29"/>
  <c r="H36" i="29"/>
  <c r="M35" i="29"/>
  <c r="L35" i="29"/>
  <c r="K35" i="29"/>
  <c r="J35" i="29"/>
  <c r="I35" i="29"/>
  <c r="H35" i="29"/>
  <c r="M34" i="29"/>
  <c r="L34" i="29"/>
  <c r="K34" i="29"/>
  <c r="J34" i="29"/>
  <c r="I34" i="29"/>
  <c r="H34" i="29"/>
  <c r="M33" i="29"/>
  <c r="L33" i="29"/>
  <c r="K33" i="29"/>
  <c r="J33" i="29"/>
  <c r="I33" i="29"/>
  <c r="H33" i="29"/>
  <c r="M32" i="29"/>
  <c r="L32" i="29"/>
  <c r="K32" i="29"/>
  <c r="J32" i="29"/>
  <c r="I32" i="29"/>
  <c r="H32" i="29"/>
  <c r="M31" i="29"/>
  <c r="O31" i="29" s="1"/>
  <c r="L31" i="29"/>
  <c r="K31" i="29"/>
  <c r="J31" i="29"/>
  <c r="I31" i="29"/>
  <c r="H31" i="29"/>
  <c r="M30" i="29"/>
  <c r="L30" i="29"/>
  <c r="K30" i="29"/>
  <c r="J30" i="29"/>
  <c r="I30" i="29"/>
  <c r="H30" i="29"/>
  <c r="M29" i="29"/>
  <c r="L29" i="29"/>
  <c r="K29" i="29"/>
  <c r="J29" i="29"/>
  <c r="I29" i="29"/>
  <c r="H29" i="29"/>
  <c r="M28" i="29"/>
  <c r="L28" i="29"/>
  <c r="K28" i="29"/>
  <c r="J28" i="29"/>
  <c r="I28" i="29"/>
  <c r="H28" i="29"/>
  <c r="M27" i="29"/>
  <c r="L27" i="29"/>
  <c r="K27" i="29"/>
  <c r="J27" i="29"/>
  <c r="I27" i="29"/>
  <c r="H27" i="29"/>
  <c r="M26" i="29"/>
  <c r="L26" i="29"/>
  <c r="K26" i="29"/>
  <c r="J26" i="29"/>
  <c r="I26" i="29"/>
  <c r="H26" i="29"/>
  <c r="M25" i="29"/>
  <c r="L25" i="29"/>
  <c r="K25" i="29"/>
  <c r="J25" i="29"/>
  <c r="I25" i="29"/>
  <c r="H25" i="29"/>
  <c r="M24" i="29"/>
  <c r="L24" i="29"/>
  <c r="K24" i="29"/>
  <c r="J24" i="29"/>
  <c r="I24" i="29"/>
  <c r="H24" i="29"/>
  <c r="M23" i="29"/>
  <c r="L23" i="29"/>
  <c r="K23" i="29"/>
  <c r="J23" i="29"/>
  <c r="I23" i="29"/>
  <c r="H23" i="29"/>
  <c r="M22" i="29"/>
  <c r="L22" i="29"/>
  <c r="K22" i="29"/>
  <c r="J22" i="29"/>
  <c r="I22" i="29"/>
  <c r="H22" i="29"/>
  <c r="M21" i="29"/>
  <c r="L21" i="29"/>
  <c r="K21" i="29"/>
  <c r="J21" i="29"/>
  <c r="I21" i="29"/>
  <c r="H21" i="29"/>
  <c r="M20" i="29"/>
  <c r="L20" i="29"/>
  <c r="K20" i="29"/>
  <c r="J20" i="29"/>
  <c r="I20" i="29"/>
  <c r="H20" i="29"/>
  <c r="M19" i="29"/>
  <c r="L19" i="29"/>
  <c r="K19" i="29"/>
  <c r="J19" i="29"/>
  <c r="I19" i="29"/>
  <c r="H19" i="29"/>
  <c r="M18" i="29"/>
  <c r="L18" i="29"/>
  <c r="K18" i="29"/>
  <c r="J18" i="29"/>
  <c r="I18" i="29"/>
  <c r="H18" i="29"/>
  <c r="M17" i="29"/>
  <c r="L17" i="29"/>
  <c r="K17" i="29"/>
  <c r="J17" i="29"/>
  <c r="I17" i="29"/>
  <c r="H17" i="29"/>
  <c r="M16" i="29"/>
  <c r="L16" i="29"/>
  <c r="K16" i="29"/>
  <c r="J16" i="29"/>
  <c r="I16" i="29"/>
  <c r="H16" i="29"/>
  <c r="M15" i="29"/>
  <c r="L15" i="29"/>
  <c r="K15" i="29"/>
  <c r="J15" i="29"/>
  <c r="I15" i="29"/>
  <c r="H15" i="29"/>
  <c r="M14" i="29"/>
  <c r="L14" i="29"/>
  <c r="K14" i="29"/>
  <c r="J14" i="29"/>
  <c r="I14" i="29"/>
  <c r="H14" i="29"/>
  <c r="M13" i="29"/>
  <c r="L13" i="29"/>
  <c r="K13" i="29"/>
  <c r="J13" i="29"/>
  <c r="I13" i="29"/>
  <c r="H13" i="29"/>
  <c r="M12" i="29"/>
  <c r="L12" i="29"/>
  <c r="K12" i="29"/>
  <c r="J12" i="29"/>
  <c r="I12" i="29"/>
  <c r="H12" i="29"/>
  <c r="M11" i="29"/>
  <c r="L11" i="29"/>
  <c r="K11" i="29"/>
  <c r="J11" i="29"/>
  <c r="I11" i="29"/>
  <c r="H11" i="29"/>
  <c r="M10" i="29"/>
  <c r="L10" i="29"/>
  <c r="K10" i="29"/>
  <c r="J10" i="29"/>
  <c r="I10" i="29"/>
  <c r="H10" i="29"/>
  <c r="M9" i="29"/>
  <c r="L9" i="29"/>
  <c r="K9" i="29"/>
  <c r="J9" i="29"/>
  <c r="I9" i="29"/>
  <c r="H9" i="29"/>
  <c r="M8" i="29"/>
  <c r="L8" i="29"/>
  <c r="K8" i="29"/>
  <c r="J8" i="29"/>
  <c r="I8" i="29"/>
  <c r="H8" i="29"/>
  <c r="M7" i="29"/>
  <c r="L7" i="29"/>
  <c r="K7" i="29"/>
  <c r="I7" i="29"/>
  <c r="H7" i="29"/>
  <c r="O16" i="29" l="1"/>
  <c r="N31" i="29"/>
  <c r="N33" i="29"/>
  <c r="N16" i="29"/>
  <c r="N7" i="29"/>
  <c r="M47" i="29"/>
  <c r="O33" i="29"/>
  <c r="N39" i="29"/>
  <c r="L47" i="29"/>
  <c r="O7" i="29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<sst xmlns="http://schemas.openxmlformats.org/spreadsheetml/2006/main" count="4096" uniqueCount="106">
  <si>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</si>
  <si>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</si>
  <si>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</si>
  <si>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</si>
  <si>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</si>
  <si>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</si>
  <si>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</si>
  <si>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</si>
  <si>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</si>
  <si>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</si>
  <si>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</si>
  <si>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</si>
  <si>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</si>
  <si>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</si>
  <si>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</si>
  <si>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</si>
  <si>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</si>
  <si>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</si>
  <si>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</si>
  <si>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</si>
  <si>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</si>
  <si>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</si>
  <si>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</si>
  <si>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</si>
  <si>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</si>
  <si>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</si>
  <si>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</si>
  <si>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</si>
  <si>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</si>
  <si>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</si>
  <si>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</si>
  <si>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</si>
  <si>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</si>
  <si>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</si>
  <si>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</si>
  <si>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</si>
  <si>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</si>
  <si>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</si>
  <si>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</si>
  <si>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</si>
  <si>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</si>
  <si>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</si>
  <si>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</si>
  <si>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</si>
  <si>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</si>
  <si>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</si>
  <si>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</si>
  <si>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</si>
  <si>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</si>
  <si>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</si>
  <si>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</si>
  <si>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</si>
  <si>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</si>
  <si>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</si>
  <si>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</si>
  <si>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</si>
  <si>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</si>
  <si>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</si>
  <si>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</si>
  <si>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</si>
  <si>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</si>
  <si>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</si>
  <si>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</si>
  <si>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</si>
  <si>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</si>
  <si>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</si>
  <si>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</si>
  <si>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</si>
  <si>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</si>
  <si>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</si>
  <si>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</si>
  <si>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</si>
  <si>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</si>
  <si>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</si>
  <si>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</si>
  <si>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</si>
  <si>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</si>
  <si>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</si>
  <si>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</si>
  <si>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</si>
  <si>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</si>
  <si>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</si>
  <si>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</si>
  <si>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</si>
  <si>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</si>
  <si>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</si>
  <si>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</si>
  <si>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</si>
  <si>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</si>
  <si>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</si>
  <si>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</si>
  <si>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</si>
  <si>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</si>
  <si>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</si>
  <si>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</si>
  <si>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08.04.2026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</si>
  <si>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</si>
  <si>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22.04.2026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</si>
  <si>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</si>
  <si>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13.05.2026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</si>
  <si>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</si>
  <si>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</si>
  <si>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</si>
  <si>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</si>
  <si>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24.06.2026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</si>
  <si>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08.07.2026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</si>
</sst>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23"/>
      <c r="D4" s="175" t="s">
        <v>1</v>
      </c>
      <c r="E4" s="175"/>
      <c r="F4" s="175"/>
      <c r="G4" s="175"/>
      <c r="H4" s="175" t="s">
        <v>73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24"/>
      <c r="D6" s="182">
        <v>45847</v>
      </c>
      <c r="E6" s="183"/>
      <c r="F6" s="182">
        <v>45854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87">
        <f>SUM(L7:L12)/5</f>
        <v>83.138733830364615</v>
      </c>
      <c r="O7" s="184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87"/>
      <c r="O8" s="184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87"/>
      <c r="O9" s="184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87"/>
      <c r="O10" s="184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87"/>
      <c r="O11" s="184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87"/>
      <c r="O12" s="184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87">
        <f>SUM(L16:L22)/7</f>
        <v>87.397361852919374</v>
      </c>
      <c r="O16" s="184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87"/>
      <c r="O17" s="184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87"/>
      <c r="O19" s="184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87"/>
      <c r="O20" s="184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87"/>
      <c r="O21" s="184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87"/>
      <c r="O22" s="184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87">
        <f>SUM(L31:L32)/2</f>
        <v>85.463343497046793</v>
      </c>
      <c r="O31" s="184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87"/>
      <c r="O32" s="184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87">
        <f>SUM(L33:L38)/6</f>
        <v>81.180016685792609</v>
      </c>
      <c r="O33" s="184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87"/>
      <c r="O34" s="184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87"/>
      <c r="O35" s="184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87"/>
      <c r="O37" s="184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87"/>
      <c r="O38" s="184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87">
        <f>SUM(L39:L45)/6</f>
        <v>108.10441443080579</v>
      </c>
      <c r="O39" s="184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87"/>
      <c r="O40" s="184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87"/>
      <c r="O41" s="184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87"/>
      <c r="O42" s="184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87"/>
      <c r="O43" s="184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87"/>
      <c r="O44" s="184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87"/>
      <c r="O45" s="184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7"/>
      <c r="D4" s="175" t="s">
        <v>1</v>
      </c>
      <c r="E4" s="175"/>
      <c r="F4" s="175"/>
      <c r="G4" s="175"/>
      <c r="H4" s="175" t="s">
        <v>80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8"/>
      <c r="D6" s="182">
        <v>45924</v>
      </c>
      <c r="E6" s="183"/>
      <c r="F6" s="182">
        <v>45931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87">
        <f>SUM(L7:L12)/5</f>
        <v>80.360263144532141</v>
      </c>
      <c r="O7" s="184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87"/>
      <c r="O8" s="184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87"/>
      <c r="O9" s="184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87"/>
      <c r="O10" s="184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87"/>
      <c r="O11" s="184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87">
        <f>SUM(L16:L22)/7</f>
        <v>88.986655133164177</v>
      </c>
      <c r="O16" s="184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87"/>
      <c r="O19" s="184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87"/>
      <c r="O20" s="184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87"/>
      <c r="O22" s="184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87">
        <f>SUM(L33:L38)/6</f>
        <v>84.54483619138027</v>
      </c>
      <c r="O33" s="184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87"/>
      <c r="O34" s="184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87"/>
      <c r="O36" s="184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87"/>
      <c r="O38" s="184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87">
        <f>SUM(L39:L45)/6</f>
        <v>92.792803334367349</v>
      </c>
      <c r="O39" s="184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87"/>
      <c r="O40" s="184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87"/>
      <c r="O41" s="184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87"/>
      <c r="O42" s="184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87"/>
      <c r="O44" s="184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87"/>
      <c r="O45" s="184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72"/>
      <c r="D4" s="175" t="s">
        <v>1</v>
      </c>
      <c r="E4" s="175"/>
      <c r="F4" s="175"/>
      <c r="G4" s="175"/>
      <c r="H4" s="175" t="s">
        <v>81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73"/>
      <c r="D6" s="182">
        <v>45966</v>
      </c>
      <c r="E6" s="183"/>
      <c r="F6" s="182">
        <v>45973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87">
        <f>SUM(L7:L12)/5</f>
        <v>85.780873808919921</v>
      </c>
      <c r="O7" s="184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87"/>
      <c r="O8" s="184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87"/>
      <c r="O11" s="184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87">
        <f>SUM(L16:L22)/7</f>
        <v>88.38452370517544</v>
      </c>
      <c r="O16" s="184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87"/>
      <c r="O17" s="184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87"/>
      <c r="O20" s="184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87"/>
      <c r="O22" s="184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87">
        <f>SUM(L33:L38)/6</f>
        <v>83.549351369756963</v>
      </c>
      <c r="O33" s="184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87"/>
      <c r="O34" s="184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87"/>
      <c r="O38" s="184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87">
        <f>SUM(L39:L45)/6</f>
        <v>88.03129128807528</v>
      </c>
      <c r="O39" s="184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87"/>
      <c r="O40" s="184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87"/>
      <c r="O41" s="184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87"/>
      <c r="O42" s="184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87"/>
      <c r="O43" s="184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87"/>
      <c r="O44" s="184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87"/>
      <c r="O45" s="184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76"/>
      <c r="D4" s="175" t="s">
        <v>1</v>
      </c>
      <c r="E4" s="175"/>
      <c r="F4" s="175"/>
      <c r="G4" s="175"/>
      <c r="H4" s="175" t="s">
        <v>85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77"/>
      <c r="D6" s="182">
        <v>45973</v>
      </c>
      <c r="E6" s="183"/>
      <c r="F6" s="182">
        <v>45980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87">
        <f>SUM(L7:L12)/5</f>
        <v>85.271314235038773</v>
      </c>
      <c r="O7" s="184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87"/>
      <c r="O8" s="184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87"/>
      <c r="O11" s="184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87">
        <f>SUM(L16:L22)/7</f>
        <v>88.38452370517544</v>
      </c>
      <c r="O16" s="184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87"/>
      <c r="O17" s="184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87"/>
      <c r="O20" s="184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87"/>
      <c r="O22" s="184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87">
        <f>SUM(L33:L38)/6</f>
        <v>79.477649455238563</v>
      </c>
      <c r="O33" s="184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87"/>
      <c r="O34" s="184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87"/>
      <c r="O37" s="184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87"/>
      <c r="O38" s="184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87">
        <f>SUM(L39:L45)/6</f>
        <v>88.86720248352232</v>
      </c>
      <c r="O39" s="184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87"/>
      <c r="O40" s="184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87"/>
      <c r="O41" s="184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87"/>
      <c r="O42" s="184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87"/>
      <c r="O43" s="184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87"/>
      <c r="O44" s="184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87"/>
      <c r="O45" s="184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81"/>
      <c r="D4" s="175" t="s">
        <v>1</v>
      </c>
      <c r="E4" s="175"/>
      <c r="F4" s="175"/>
      <c r="G4" s="175"/>
      <c r="H4" s="175" t="s">
        <v>86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82"/>
      <c r="D6" s="182">
        <v>45994</v>
      </c>
      <c r="E6" s="183"/>
      <c r="F6" s="182">
        <v>46001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87">
        <f>SUM(L7:L12)/5</f>
        <v>84.355415617527257</v>
      </c>
      <c r="O7" s="184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87"/>
      <c r="O8" s="184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87"/>
      <c r="O9" s="184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87"/>
      <c r="O10" s="184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87"/>
      <c r="O11" s="184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87"/>
      <c r="O12" s="184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87">
        <f>SUM(L16:L22)/7</f>
        <v>86.93832086174497</v>
      </c>
      <c r="O16" s="184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87"/>
      <c r="O17" s="184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87"/>
      <c r="O18" s="184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87"/>
      <c r="O19" s="184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87"/>
      <c r="O20" s="184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87"/>
      <c r="O21" s="184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87"/>
      <c r="O22" s="184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87">
        <f>SUM(L31:L32)/2</f>
        <v>85.305660894757267</v>
      </c>
      <c r="O31" s="184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87">
        <f>SUM(L33:L38)/6</f>
        <v>79.817777305628724</v>
      </c>
      <c r="O33" s="184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87"/>
      <c r="O34" s="184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87"/>
      <c r="O35" s="184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87"/>
      <c r="O36" s="184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87"/>
      <c r="O37" s="184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87"/>
      <c r="O38" s="184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87">
        <f>SUM(L39:L45)/6</f>
        <v>91.226699060312896</v>
      </c>
      <c r="O39" s="184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87"/>
      <c r="O40" s="184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87"/>
      <c r="O41" s="184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87"/>
      <c r="O42" s="184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87"/>
      <c r="O43" s="184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87"/>
      <c r="O44" s="184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87"/>
      <c r="O45" s="184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86"/>
      <c r="D4" s="175" t="s">
        <v>1</v>
      </c>
      <c r="E4" s="175"/>
      <c r="F4" s="175"/>
      <c r="G4" s="175"/>
      <c r="H4" s="175" t="s">
        <v>87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thickBot="1" x14ac:dyDescent="0.35">
      <c r="A6" s="172"/>
      <c r="B6" s="174"/>
      <c r="C6" s="87"/>
      <c r="D6" s="182">
        <v>46015</v>
      </c>
      <c r="E6" s="183"/>
      <c r="F6" s="182">
        <v>46037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87">
        <f>SUM(L7:L12)/5</f>
        <v>83.10603577459537</v>
      </c>
      <c r="O7" s="184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87"/>
      <c r="O8" s="184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87"/>
      <c r="O9" s="184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87"/>
      <c r="O10" s="184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87"/>
      <c r="O11" s="184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87">
        <f>SUM(L16:L22)/7</f>
        <v>86.082156607244315</v>
      </c>
      <c r="O16" s="184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87"/>
      <c r="O17" s="184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87"/>
      <c r="O19" s="184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87"/>
      <c r="O20" s="184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87"/>
      <c r="O21" s="184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87"/>
      <c r="O22" s="184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87">
        <f>SUM(L31:L32)/2</f>
        <v>75.706823362062693</v>
      </c>
      <c r="O31" s="184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87"/>
      <c r="O32" s="184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87">
        <f>SUM(L33:L38)/6</f>
        <v>75.82572144068881</v>
      </c>
      <c r="O33" s="184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87"/>
      <c r="O34" s="184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87"/>
      <c r="O35" s="184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87"/>
      <c r="O38" s="184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87">
        <f>SUM(L39:L45)/6</f>
        <v>98.009372143975455</v>
      </c>
      <c r="O39" s="184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87"/>
      <c r="O40" s="184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87"/>
      <c r="O41" s="184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87"/>
      <c r="O42" s="184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87"/>
      <c r="O43" s="184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87"/>
      <c r="O44" s="184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87"/>
      <c r="O45" s="184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92"/>
      <c r="D4" s="175" t="s">
        <v>1</v>
      </c>
      <c r="E4" s="175"/>
      <c r="F4" s="175"/>
      <c r="G4" s="175"/>
      <c r="H4" s="175" t="s">
        <v>88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93"/>
      <c r="D6" s="188">
        <v>46043</v>
      </c>
      <c r="E6" s="189"/>
      <c r="F6" s="190">
        <v>46050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87">
        <f>SUM(L7:L12)/5</f>
        <v>79.917728597746958</v>
      </c>
      <c r="O7" s="184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87"/>
      <c r="O8" s="184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87"/>
      <c r="O9" s="184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87"/>
      <c r="O10" s="184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87">
        <f>SUM(L16:L22)/7</f>
        <v>84.258059678735407</v>
      </c>
      <c r="O16" s="184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87"/>
      <c r="O17" s="184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87"/>
      <c r="O20" s="184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87"/>
      <c r="O21" s="184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87">
        <f>SUM(L31:L32)/2</f>
        <v>73.029390368334546</v>
      </c>
      <c r="O31" s="184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87">
        <f>SUM(L33:L38)/6</f>
        <v>84.811210019025282</v>
      </c>
      <c r="O33" s="184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87"/>
      <c r="O38" s="184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87">
        <f>SUM(L39:L45)/6</f>
        <v>99.058632722416348</v>
      </c>
      <c r="O39" s="184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87"/>
      <c r="O40" s="184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87"/>
      <c r="O41" s="184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87"/>
      <c r="O42" s="184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87"/>
      <c r="O43" s="184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87"/>
      <c r="O44" s="184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87"/>
      <c r="O45" s="184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96"/>
      <c r="D4" s="175" t="s">
        <v>1</v>
      </c>
      <c r="E4" s="175"/>
      <c r="F4" s="175"/>
      <c r="G4" s="175"/>
      <c r="H4" s="175" t="s">
        <v>89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97"/>
      <c r="D6" s="190">
        <v>46050</v>
      </c>
      <c r="E6" s="183"/>
      <c r="F6" s="190">
        <v>46057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87">
        <f>SUM(L7:L12)/5</f>
        <v>79.917728597746958</v>
      </c>
      <c r="O7" s="184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87"/>
      <c r="O8" s="184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87"/>
      <c r="O9" s="184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87"/>
      <c r="O10" s="184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87">
        <f>SUM(L16:L22)/7</f>
        <v>84.718059678735386</v>
      </c>
      <c r="O16" s="184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87"/>
      <c r="O17" s="184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87"/>
      <c r="O20" s="184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87"/>
      <c r="O21" s="184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87">
        <f>SUM(L31:L32)/2</f>
        <v>73.029390368334546</v>
      </c>
      <c r="O31" s="184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87">
        <f>SUM(L33:L38)/6</f>
        <v>84.811210019025282</v>
      </c>
      <c r="O33" s="184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87"/>
      <c r="O36" s="184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87"/>
      <c r="O37" s="184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87"/>
      <c r="O38" s="184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87">
        <f>SUM(L39:L45)/6</f>
        <v>94.293648484517675</v>
      </c>
      <c r="O39" s="184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87"/>
      <c r="O40" s="184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87"/>
      <c r="O41" s="184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87"/>
      <c r="O42" s="184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87"/>
      <c r="O43" s="184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87"/>
      <c r="O44" s="184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87"/>
      <c r="O45" s="184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1"/>
      <c r="D4" s="175" t="s">
        <v>1</v>
      </c>
      <c r="E4" s="175"/>
      <c r="F4" s="175"/>
      <c r="G4" s="175"/>
      <c r="H4" s="175" t="s">
        <v>90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2"/>
      <c r="D6" s="190">
        <v>46064</v>
      </c>
      <c r="E6" s="183"/>
      <c r="F6" s="190">
        <v>46071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3" t="s">
        <v>6</v>
      </c>
      <c r="C7" s="103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0">
        <f t="shared" ref="L7:L46" si="3">G7/F7*100</f>
        <v>0</v>
      </c>
      <c r="M7" s="100">
        <f t="shared" ref="M7:M16" si="4">G7-F7</f>
        <v>-963</v>
      </c>
      <c r="N7" s="187">
        <f>SUM(L7:L12)/5</f>
        <v>79.779241767304839</v>
      </c>
      <c r="O7" s="184">
        <f>SUM(M7:M12)/5</f>
        <v>-324.94166666666666</v>
      </c>
    </row>
    <row r="8" spans="1:15" ht="18.75" x14ac:dyDescent="0.3">
      <c r="A8" s="3" t="s">
        <v>50</v>
      </c>
      <c r="B8" s="103" t="s">
        <v>6</v>
      </c>
      <c r="C8" s="103"/>
      <c r="D8" s="13">
        <v>896</v>
      </c>
      <c r="E8" s="95">
        <v>816.875</v>
      </c>
      <c r="F8" s="13">
        <v>874.66666666666663</v>
      </c>
      <c r="G8" s="95">
        <v>816.875</v>
      </c>
      <c r="H8" s="32">
        <f t="shared" si="0"/>
        <v>97.61904761904762</v>
      </c>
      <c r="I8" s="6">
        <f t="shared" si="1"/>
        <v>-21.333333333333371</v>
      </c>
      <c r="J8" s="14">
        <f t="shared" ref="J8:J46" si="5">G8/E8*100</f>
        <v>100</v>
      </c>
      <c r="K8" s="17">
        <f t="shared" si="2"/>
        <v>0</v>
      </c>
      <c r="L8" s="20">
        <f t="shared" si="3"/>
        <v>93.392721036585371</v>
      </c>
      <c r="M8" s="100">
        <f t="shared" si="4"/>
        <v>-57.791666666666629</v>
      </c>
      <c r="N8" s="187"/>
      <c r="O8" s="184"/>
    </row>
    <row r="9" spans="1:15" ht="18.75" x14ac:dyDescent="0.3">
      <c r="A9" s="3" t="s">
        <v>10</v>
      </c>
      <c r="B9" s="103" t="s">
        <v>6</v>
      </c>
      <c r="C9" s="103"/>
      <c r="D9" s="13">
        <v>544.5</v>
      </c>
      <c r="E9" s="95">
        <v>267.33333333333331</v>
      </c>
      <c r="F9" s="13">
        <v>590.5</v>
      </c>
      <c r="G9" s="95">
        <v>267.33333333333331</v>
      </c>
      <c r="H9" s="33">
        <f t="shared" si="0"/>
        <v>108.44811753902664</v>
      </c>
      <c r="I9" s="28">
        <f t="shared" si="1"/>
        <v>46</v>
      </c>
      <c r="J9" s="14">
        <f t="shared" si="5"/>
        <v>100</v>
      </c>
      <c r="K9" s="17">
        <f t="shared" si="2"/>
        <v>0</v>
      </c>
      <c r="L9" s="20">
        <f t="shared" si="3"/>
        <v>45.272368049675414</v>
      </c>
      <c r="M9" s="100">
        <f t="shared" si="4"/>
        <v>-323.16666666666669</v>
      </c>
      <c r="N9" s="187"/>
      <c r="O9" s="184"/>
    </row>
    <row r="10" spans="1:15" ht="18.75" x14ac:dyDescent="0.3">
      <c r="A10" s="3" t="s">
        <v>7</v>
      </c>
      <c r="B10" s="103" t="s">
        <v>6</v>
      </c>
      <c r="C10" s="103"/>
      <c r="D10" s="13">
        <v>568.33333333333337</v>
      </c>
      <c r="E10" s="95">
        <v>468.75</v>
      </c>
      <c r="F10" s="13">
        <v>559.33333333333337</v>
      </c>
      <c r="G10" s="95">
        <v>468.75</v>
      </c>
      <c r="H10" s="32">
        <f t="shared" si="0"/>
        <v>98.41642228739002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83.805125148986875</v>
      </c>
      <c r="M10" s="100">
        <f t="shared" si="4"/>
        <v>-90.583333333333371</v>
      </c>
      <c r="N10" s="187"/>
      <c r="O10" s="184"/>
    </row>
    <row r="11" spans="1:15" ht="18.75" x14ac:dyDescent="0.3">
      <c r="A11" s="3" t="s">
        <v>11</v>
      </c>
      <c r="B11" s="103" t="s">
        <v>6</v>
      </c>
      <c r="C11" s="103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100">
        <f t="shared" si="4"/>
        <v>-15.666666666666686</v>
      </c>
      <c r="N11" s="187"/>
      <c r="O11" s="184"/>
    </row>
    <row r="12" spans="1:15" ht="18.75" x14ac:dyDescent="0.3">
      <c r="A12" s="3" t="s">
        <v>12</v>
      </c>
      <c r="B12" s="103" t="s">
        <v>6</v>
      </c>
      <c r="C12" s="103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0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103" t="s">
        <v>6</v>
      </c>
      <c r="C13" s="103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0">
        <f t="shared" si="4"/>
        <v>14</v>
      </c>
      <c r="N13" s="18"/>
      <c r="O13" s="2"/>
    </row>
    <row r="14" spans="1:15" ht="18.75" x14ac:dyDescent="0.3">
      <c r="A14" s="3" t="s">
        <v>67</v>
      </c>
      <c r="B14" s="103" t="s">
        <v>6</v>
      </c>
      <c r="C14" s="103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0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3" t="s">
        <v>6</v>
      </c>
      <c r="C15" s="103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0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3" t="s">
        <v>6</v>
      </c>
      <c r="C16" s="103" t="s">
        <v>65</v>
      </c>
      <c r="D16" s="13">
        <v>1240.3333333333333</v>
      </c>
      <c r="E16" s="95">
        <v>1074.3633333333335</v>
      </c>
      <c r="F16" s="13">
        <v>1348.6666666666667</v>
      </c>
      <c r="G16" s="95">
        <v>1074.3633333333335</v>
      </c>
      <c r="H16" s="33">
        <f t="shared" si="0"/>
        <v>108.73421123353938</v>
      </c>
      <c r="I16" s="27">
        <f t="shared" si="1"/>
        <v>108.33333333333348</v>
      </c>
      <c r="J16" s="14">
        <f t="shared" si="5"/>
        <v>100</v>
      </c>
      <c r="K16" s="17">
        <f t="shared" si="2"/>
        <v>0</v>
      </c>
      <c r="L16" s="20">
        <f t="shared" si="3"/>
        <v>79.661146811665844</v>
      </c>
      <c r="M16" s="100">
        <f t="shared" si="4"/>
        <v>-274.30333333333328</v>
      </c>
      <c r="N16" s="187">
        <f>SUM(L16:L22)/7</f>
        <v>83.009130536715219</v>
      </c>
      <c r="O16" s="184">
        <f>SUM(M16:M22)/7</f>
        <v>-134.05154761904762</v>
      </c>
    </row>
    <row r="17" spans="1:15" ht="18.75" x14ac:dyDescent="0.3">
      <c r="A17" s="3" t="s">
        <v>35</v>
      </c>
      <c r="B17" s="103" t="s">
        <v>8</v>
      </c>
      <c r="C17" s="103" t="s">
        <v>48</v>
      </c>
      <c r="D17" s="13">
        <v>213</v>
      </c>
      <c r="E17" s="95">
        <v>196.36666666666667</v>
      </c>
      <c r="F17" s="13">
        <v>228.41666666666666</v>
      </c>
      <c r="G17" s="95">
        <v>196.36666666666667</v>
      </c>
      <c r="H17" s="33">
        <f t="shared" si="0"/>
        <v>107.23787167449139</v>
      </c>
      <c r="I17" s="28">
        <f t="shared" si="1"/>
        <v>15.416666666666657</v>
      </c>
      <c r="J17" s="14">
        <f t="shared" si="5"/>
        <v>100</v>
      </c>
      <c r="K17" s="17">
        <f t="shared" si="2"/>
        <v>0</v>
      </c>
      <c r="L17" s="20">
        <f t="shared" si="3"/>
        <v>85.968624589565863</v>
      </c>
      <c r="M17" s="100">
        <f>G18-F18</f>
        <v>-62.166666666666686</v>
      </c>
      <c r="N17" s="187"/>
      <c r="O17" s="184"/>
    </row>
    <row r="18" spans="1:15" ht="18.75" x14ac:dyDescent="0.3">
      <c r="A18" s="3" t="s">
        <v>36</v>
      </c>
      <c r="B18" s="103" t="s">
        <v>6</v>
      </c>
      <c r="C18" s="103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0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103" t="s">
        <v>6</v>
      </c>
      <c r="C19" s="103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100">
        <f t="shared" si="6"/>
        <v>-173.9325</v>
      </c>
      <c r="N19" s="187"/>
      <c r="O19" s="184"/>
    </row>
    <row r="20" spans="1:15" ht="38.25" customHeight="1" x14ac:dyDescent="0.3">
      <c r="A20" s="3" t="s">
        <v>38</v>
      </c>
      <c r="B20" s="103" t="s">
        <v>6</v>
      </c>
      <c r="C20" s="103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100">
        <f t="shared" si="6"/>
        <v>-90</v>
      </c>
      <c r="N20" s="187"/>
      <c r="O20" s="184"/>
    </row>
    <row r="21" spans="1:15" ht="37.5" x14ac:dyDescent="0.3">
      <c r="A21" s="3" t="s">
        <v>16</v>
      </c>
      <c r="B21" s="103" t="s">
        <v>8</v>
      </c>
      <c r="C21" s="103" t="s">
        <v>52</v>
      </c>
      <c r="D21" s="13">
        <v>125</v>
      </c>
      <c r="E21" s="95">
        <v>112.625</v>
      </c>
      <c r="F21" s="13">
        <v>123.33333333333333</v>
      </c>
      <c r="G21" s="95">
        <v>112.625</v>
      </c>
      <c r="H21" s="32">
        <f t="shared" si="0"/>
        <v>98.666666666666657</v>
      </c>
      <c r="I21" s="6">
        <f t="shared" si="1"/>
        <v>-1.6666666666666714</v>
      </c>
      <c r="J21" s="14">
        <f t="shared" si="5"/>
        <v>100</v>
      </c>
      <c r="K21" s="17">
        <f t="shared" si="2"/>
        <v>0</v>
      </c>
      <c r="L21" s="20">
        <f t="shared" si="3"/>
        <v>91.317567567567565</v>
      </c>
      <c r="M21" s="100">
        <f t="shared" si="6"/>
        <v>-10.708333333333329</v>
      </c>
      <c r="N21" s="187"/>
      <c r="O21" s="184"/>
    </row>
    <row r="22" spans="1:15" ht="18.75" x14ac:dyDescent="0.3">
      <c r="A22" s="3" t="s">
        <v>39</v>
      </c>
      <c r="B22" s="103" t="s">
        <v>6</v>
      </c>
      <c r="C22" s="103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100">
        <f t="shared" si="6"/>
        <v>-265.08333333333337</v>
      </c>
      <c r="N22" s="187"/>
      <c r="O22" s="184"/>
    </row>
    <row r="23" spans="1:15" ht="18.75" x14ac:dyDescent="0.3">
      <c r="A23" s="3" t="s">
        <v>17</v>
      </c>
      <c r="B23" s="103" t="s">
        <v>9</v>
      </c>
      <c r="C23" s="103"/>
      <c r="D23" s="13">
        <v>183</v>
      </c>
      <c r="E23" s="95">
        <v>167.66666666666666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91.621129326047352</v>
      </c>
      <c r="M23" s="100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103" t="s">
        <v>6</v>
      </c>
      <c r="C24" s="103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100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103" t="s">
        <v>6</v>
      </c>
      <c r="C25" s="103" t="s">
        <v>54</v>
      </c>
      <c r="D25" s="13">
        <v>315.33333333333331</v>
      </c>
      <c r="E25" s="95">
        <v>283.40499999999997</v>
      </c>
      <c r="F25" s="13">
        <v>365</v>
      </c>
      <c r="G25" s="95">
        <v>283.40499999999997</v>
      </c>
      <c r="H25" s="33">
        <f t="shared" si="0"/>
        <v>115.75052854122623</v>
      </c>
      <c r="I25" s="28">
        <f t="shared" si="1"/>
        <v>49.666666666666686</v>
      </c>
      <c r="J25" s="14">
        <f t="shared" si="5"/>
        <v>100</v>
      </c>
      <c r="K25" s="17">
        <f t="shared" si="2"/>
        <v>0</v>
      </c>
      <c r="L25" s="20">
        <f t="shared" si="3"/>
        <v>77.645205479452045</v>
      </c>
      <c r="M25" s="100">
        <f t="shared" si="6"/>
        <v>-81.595000000000027</v>
      </c>
      <c r="N25" s="18"/>
      <c r="O25" s="2"/>
    </row>
    <row r="26" spans="1:15" ht="56.25" x14ac:dyDescent="0.3">
      <c r="A26" s="3" t="s">
        <v>40</v>
      </c>
      <c r="B26" s="103" t="s">
        <v>6</v>
      </c>
      <c r="C26" s="103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0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3" t="s">
        <v>6</v>
      </c>
      <c r="C27" s="103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100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103" t="s">
        <v>6</v>
      </c>
      <c r="C28" s="103"/>
      <c r="D28" s="13">
        <v>57.333333333333336</v>
      </c>
      <c r="E28" s="95">
        <v>48.5</v>
      </c>
      <c r="F28" s="13">
        <v>57.666666666666664</v>
      </c>
      <c r="G28" s="95">
        <v>48.5</v>
      </c>
      <c r="H28" s="32">
        <f t="shared" si="0"/>
        <v>100.58139534883721</v>
      </c>
      <c r="I28" s="6">
        <f t="shared" si="1"/>
        <v>0.3333333333333286</v>
      </c>
      <c r="J28" s="14">
        <f t="shared" si="5"/>
        <v>100</v>
      </c>
      <c r="K28" s="17">
        <f t="shared" si="2"/>
        <v>0</v>
      </c>
      <c r="L28" s="20">
        <f t="shared" si="3"/>
        <v>84.104046242774572</v>
      </c>
      <c r="M28" s="100">
        <f>G29-F29</f>
        <v>-346.06999999999971</v>
      </c>
      <c r="N28" s="18"/>
      <c r="O28" s="2"/>
    </row>
    <row r="29" spans="1:15" ht="18.75" x14ac:dyDescent="0.3">
      <c r="A29" s="3" t="s">
        <v>22</v>
      </c>
      <c r="B29" s="103" t="s">
        <v>6</v>
      </c>
      <c r="C29" s="103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0">
        <f>G29-F29</f>
        <v>-346.06999999999971</v>
      </c>
      <c r="N29" s="18"/>
      <c r="O29" s="2"/>
    </row>
    <row r="30" spans="1:15" ht="18.75" x14ac:dyDescent="0.3">
      <c r="A30" s="3" t="s">
        <v>23</v>
      </c>
      <c r="B30" s="103" t="s">
        <v>6</v>
      </c>
      <c r="C30" s="103" t="s">
        <v>58</v>
      </c>
      <c r="D30" s="13">
        <v>68.333333333333329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90.243902439024396</v>
      </c>
      <c r="I30" s="6">
        <f t="shared" si="1"/>
        <v>-6.6666666666666643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0">
        <f>G31-F31</f>
        <v>-26.666666666666671</v>
      </c>
      <c r="N30" s="18"/>
      <c r="O30" s="2"/>
    </row>
    <row r="31" spans="1:15" ht="37.5" x14ac:dyDescent="0.3">
      <c r="A31" s="3" t="s">
        <v>24</v>
      </c>
      <c r="B31" s="103" t="s">
        <v>6</v>
      </c>
      <c r="C31" s="103"/>
      <c r="D31" s="13">
        <v>114</v>
      </c>
      <c r="E31" s="95">
        <v>83.333333333333329</v>
      </c>
      <c r="F31" s="13">
        <v>110</v>
      </c>
      <c r="G31" s="95">
        <v>83.333333333333329</v>
      </c>
      <c r="H31" s="32">
        <f t="shared" si="0"/>
        <v>96.491228070175438</v>
      </c>
      <c r="I31" s="6">
        <f t="shared" si="1"/>
        <v>-4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0">
        <f t="shared" ref="M31:M46" si="7">G31-F31</f>
        <v>-26.666666666666671</v>
      </c>
      <c r="N31" s="187">
        <f>SUM(L31:L32)/2</f>
        <v>74.358470644783239</v>
      </c>
      <c r="O31" s="184">
        <f>SUM(M31:M32)/2</f>
        <v>-28.505833333333328</v>
      </c>
    </row>
    <row r="32" spans="1:15" ht="37.5" x14ac:dyDescent="0.3">
      <c r="A32" s="3" t="s">
        <v>0</v>
      </c>
      <c r="B32" s="103" t="s">
        <v>6</v>
      </c>
      <c r="C32" s="103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0">
        <f t="shared" si="3"/>
        <v>72.959365531990741</v>
      </c>
      <c r="M32" s="100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103" t="s">
        <v>6</v>
      </c>
      <c r="C33" s="103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100">
        <f t="shared" si="7"/>
        <v>-8.8333333333333286</v>
      </c>
      <c r="N33" s="187">
        <f>SUM(L33:L38)/6</f>
        <v>85.591935756077007</v>
      </c>
      <c r="O33" s="184">
        <f>SUM(M33:M38)/6</f>
        <v>-26.757916666666663</v>
      </c>
    </row>
    <row r="34" spans="1:15" ht="18.75" x14ac:dyDescent="0.3">
      <c r="A34" s="3" t="s">
        <v>63</v>
      </c>
      <c r="B34" s="103" t="s">
        <v>6</v>
      </c>
      <c r="C34" s="103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0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103" t="s">
        <v>6</v>
      </c>
      <c r="C35" s="103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100">
        <f t="shared" si="7"/>
        <v>-1.4333333333333229</v>
      </c>
      <c r="N35" s="187"/>
      <c r="O35" s="184"/>
    </row>
    <row r="36" spans="1:15" ht="18.75" x14ac:dyDescent="0.3">
      <c r="A36" s="3" t="s">
        <v>42</v>
      </c>
      <c r="B36" s="103" t="s">
        <v>6</v>
      </c>
      <c r="C36" s="103" t="s">
        <v>53</v>
      </c>
      <c r="D36" s="13">
        <v>79.666666666666671</v>
      </c>
      <c r="E36" s="95">
        <v>72.25</v>
      </c>
      <c r="F36" s="13">
        <v>81.333333333333329</v>
      </c>
      <c r="G36" s="95">
        <v>72.25</v>
      </c>
      <c r="H36" s="32">
        <f t="shared" si="0"/>
        <v>102.092050209205</v>
      </c>
      <c r="I36" s="6">
        <f t="shared" si="1"/>
        <v>1.6666666666666572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0">
        <f t="shared" si="7"/>
        <v>-9.0833333333333286</v>
      </c>
      <c r="N36" s="187"/>
      <c r="O36" s="184"/>
    </row>
    <row r="37" spans="1:15" ht="18.75" x14ac:dyDescent="0.3">
      <c r="A37" s="3" t="s">
        <v>43</v>
      </c>
      <c r="B37" s="103" t="s">
        <v>6</v>
      </c>
      <c r="C37" s="103" t="s">
        <v>45</v>
      </c>
      <c r="D37" s="13">
        <v>177.73333333333335</v>
      </c>
      <c r="E37" s="95">
        <v>84.63</v>
      </c>
      <c r="F37" s="13">
        <v>225.66666666666666</v>
      </c>
      <c r="G37" s="95">
        <v>84.63</v>
      </c>
      <c r="H37" s="33">
        <f t="shared" si="0"/>
        <v>126.96924231057763</v>
      </c>
      <c r="I37" s="28">
        <f t="shared" si="1"/>
        <v>47.933333333333309</v>
      </c>
      <c r="J37" s="14">
        <f t="shared" si="5"/>
        <v>100</v>
      </c>
      <c r="K37" s="17">
        <f t="shared" si="2"/>
        <v>0</v>
      </c>
      <c r="L37" s="20">
        <f t="shared" si="3"/>
        <v>37.502215657311666</v>
      </c>
      <c r="M37" s="100">
        <f t="shared" si="7"/>
        <v>-141.03666666666666</v>
      </c>
      <c r="N37" s="187"/>
      <c r="O37" s="184"/>
    </row>
    <row r="38" spans="1:15" ht="18.75" x14ac:dyDescent="0.3">
      <c r="A38" s="3" t="s">
        <v>44</v>
      </c>
      <c r="B38" s="103" t="s">
        <v>6</v>
      </c>
      <c r="C38" s="103" t="s">
        <v>41</v>
      </c>
      <c r="D38" s="13">
        <v>111.33333333333333</v>
      </c>
      <c r="E38" s="95">
        <v>105.33333333333333</v>
      </c>
      <c r="F38" s="13">
        <v>94.666666666666671</v>
      </c>
      <c r="G38" s="95">
        <v>105.33333333333333</v>
      </c>
      <c r="H38" s="32">
        <f t="shared" si="0"/>
        <v>85.029940119760482</v>
      </c>
      <c r="I38" s="6">
        <f t="shared" si="1"/>
        <v>-16.666666666666657</v>
      </c>
      <c r="J38" s="14">
        <f t="shared" si="5"/>
        <v>100</v>
      </c>
      <c r="K38" s="17">
        <f t="shared" si="2"/>
        <v>0</v>
      </c>
      <c r="L38" s="20">
        <f t="shared" si="3"/>
        <v>111.2676056338028</v>
      </c>
      <c r="M38" s="100">
        <f t="shared" si="7"/>
        <v>10.666666666666657</v>
      </c>
      <c r="N38" s="187"/>
      <c r="O38" s="184"/>
    </row>
    <row r="39" spans="1:15" ht="18.75" x14ac:dyDescent="0.3">
      <c r="A39" s="3" t="s">
        <v>27</v>
      </c>
      <c r="B39" s="103" t="s">
        <v>6</v>
      </c>
      <c r="C39" s="103"/>
      <c r="D39" s="13">
        <v>108.33333333333333</v>
      </c>
      <c r="E39" s="95">
        <v>90.625</v>
      </c>
      <c r="F39" s="13">
        <v>101.66666666666667</v>
      </c>
      <c r="G39" s="95">
        <v>90.625</v>
      </c>
      <c r="H39" s="32">
        <f t="shared" si="0"/>
        <v>93.846153846153854</v>
      </c>
      <c r="I39" s="6">
        <f t="shared" si="1"/>
        <v>-6.6666666666666572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0">
        <f t="shared" si="7"/>
        <v>-11.041666666666671</v>
      </c>
      <c r="N39" s="187">
        <f>SUM(L39:L45)/6</f>
        <v>89.422760978255369</v>
      </c>
      <c r="O39" s="184">
        <f>SUM(M39:M45)/6</f>
        <v>-70.211111111111123</v>
      </c>
    </row>
    <row r="40" spans="1:15" ht="18.75" x14ac:dyDescent="0.3">
      <c r="A40" s="3" t="s">
        <v>28</v>
      </c>
      <c r="B40" s="103" t="s">
        <v>6</v>
      </c>
      <c r="C40" s="103"/>
      <c r="D40" s="13">
        <v>112.5</v>
      </c>
      <c r="E40" s="95">
        <v>95.0625</v>
      </c>
      <c r="F40" s="13">
        <v>132.33333333333334</v>
      </c>
      <c r="G40" s="95">
        <v>92.0625</v>
      </c>
      <c r="H40" s="33">
        <f t="shared" si="0"/>
        <v>117.62962962962963</v>
      </c>
      <c r="I40" s="28">
        <f t="shared" si="1"/>
        <v>19.833333333333343</v>
      </c>
      <c r="J40" s="14">
        <f t="shared" si="5"/>
        <v>96.844181459566073</v>
      </c>
      <c r="K40" s="17">
        <f t="shared" si="2"/>
        <v>-3</v>
      </c>
      <c r="L40" s="20">
        <f t="shared" si="3"/>
        <v>69.568639798488661</v>
      </c>
      <c r="M40" s="100">
        <f t="shared" si="7"/>
        <v>-40.270833333333343</v>
      </c>
      <c r="N40" s="187"/>
      <c r="O40" s="184"/>
    </row>
    <row r="41" spans="1:15" ht="18.75" x14ac:dyDescent="0.3">
      <c r="A41" s="3" t="s">
        <v>29</v>
      </c>
      <c r="B41" s="103" t="s">
        <v>6</v>
      </c>
      <c r="C41" s="103"/>
      <c r="D41" s="13">
        <v>91</v>
      </c>
      <c r="E41" s="95">
        <v>83.075000000000003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98.104122780619917</v>
      </c>
      <c r="K41" s="17">
        <f t="shared" si="2"/>
        <v>-1.5750000000000028</v>
      </c>
      <c r="L41" s="20">
        <f t="shared" si="3"/>
        <v>89.560439560439562</v>
      </c>
      <c r="M41" s="100">
        <f t="shared" si="7"/>
        <v>-9.5</v>
      </c>
      <c r="N41" s="187"/>
      <c r="O41" s="184"/>
    </row>
    <row r="42" spans="1:15" ht="18.75" x14ac:dyDescent="0.3">
      <c r="A42" s="3" t="s">
        <v>30</v>
      </c>
      <c r="B42" s="103" t="s">
        <v>6</v>
      </c>
      <c r="C42" s="103"/>
      <c r="D42" s="13">
        <v>144.33333333333334</v>
      </c>
      <c r="E42" s="95">
        <v>101.25</v>
      </c>
      <c r="F42" s="13">
        <v>126</v>
      </c>
      <c r="G42" s="95">
        <v>101.25</v>
      </c>
      <c r="H42" s="32">
        <f t="shared" si="0"/>
        <v>87.297921478060033</v>
      </c>
      <c r="I42" s="6">
        <f t="shared" si="1"/>
        <v>-18.333333333333343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0">
        <f t="shared" si="7"/>
        <v>-24.75</v>
      </c>
      <c r="N42" s="187"/>
      <c r="O42" s="184"/>
    </row>
    <row r="43" spans="1:15" ht="18.75" x14ac:dyDescent="0.3">
      <c r="A43" s="3" t="s">
        <v>64</v>
      </c>
      <c r="B43" s="103" t="s">
        <v>6</v>
      </c>
      <c r="C43" s="103"/>
      <c r="D43" s="13">
        <v>99.333333333333329</v>
      </c>
      <c r="E43" s="95">
        <v>76.662499999999994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77.177013422818789</v>
      </c>
      <c r="M43" s="100">
        <f t="shared" si="7"/>
        <v>-22.670833333333334</v>
      </c>
      <c r="N43" s="187"/>
      <c r="O43" s="184"/>
    </row>
    <row r="44" spans="1:15" ht="37.5" x14ac:dyDescent="0.3">
      <c r="A44" s="3" t="s">
        <v>31</v>
      </c>
      <c r="B44" s="103" t="s">
        <v>6</v>
      </c>
      <c r="C44" s="103" t="s">
        <v>52</v>
      </c>
      <c r="D44" s="13">
        <v>472.5</v>
      </c>
      <c r="E44" s="95">
        <v>288.63333333333333</v>
      </c>
      <c r="F44" s="13">
        <v>450</v>
      </c>
      <c r="G44" s="95">
        <v>288.63333333333333</v>
      </c>
      <c r="H44" s="32">
        <f t="shared" si="0"/>
        <v>95.238095238095227</v>
      </c>
      <c r="I44" s="6">
        <f t="shared" si="1"/>
        <v>-22.5</v>
      </c>
      <c r="J44" s="14">
        <f t="shared" si="5"/>
        <v>100</v>
      </c>
      <c r="K44" s="17">
        <f t="shared" si="2"/>
        <v>0</v>
      </c>
      <c r="L44" s="20">
        <f t="shared" si="3"/>
        <v>64.140740740740739</v>
      </c>
      <c r="M44" s="100">
        <f t="shared" si="7"/>
        <v>-161.36666666666667</v>
      </c>
      <c r="N44" s="187"/>
      <c r="O44" s="184"/>
    </row>
    <row r="45" spans="1:15" ht="37.5" x14ac:dyDescent="0.3">
      <c r="A45" s="3" t="s">
        <v>46</v>
      </c>
      <c r="B45" s="103" t="s">
        <v>6</v>
      </c>
      <c r="C45" s="103" t="s">
        <v>52</v>
      </c>
      <c r="D45" s="13">
        <v>457</v>
      </c>
      <c r="E45" s="95">
        <v>302.33333333333331</v>
      </c>
      <c r="F45" s="13">
        <v>454</v>
      </c>
      <c r="G45" s="95">
        <v>302.33333333333331</v>
      </c>
      <c r="H45" s="32">
        <f t="shared" si="0"/>
        <v>99.343544857768052</v>
      </c>
      <c r="I45" s="6">
        <f t="shared" si="1"/>
        <v>-3</v>
      </c>
      <c r="J45" s="14">
        <f t="shared" si="5"/>
        <v>100</v>
      </c>
      <c r="K45" s="17">
        <f t="shared" si="2"/>
        <v>0</v>
      </c>
      <c r="L45" s="20">
        <f t="shared" si="3"/>
        <v>66.593245227606459</v>
      </c>
      <c r="M45" s="100">
        <f t="shared" si="7"/>
        <v>-151.66666666666669</v>
      </c>
      <c r="N45" s="187"/>
      <c r="O45" s="184"/>
    </row>
    <row r="46" spans="1:15" ht="18.75" x14ac:dyDescent="0.3">
      <c r="A46" s="3" t="s">
        <v>32</v>
      </c>
      <c r="B46" s="103" t="s">
        <v>6</v>
      </c>
      <c r="C46" s="103" t="s">
        <v>60</v>
      </c>
      <c r="D46" s="13">
        <v>314.33333333333331</v>
      </c>
      <c r="E46" s="95">
        <v>220.16666666666666</v>
      </c>
      <c r="F46" s="13">
        <v>354.66666666666669</v>
      </c>
      <c r="G46" s="95">
        <v>195.83333333333334</v>
      </c>
      <c r="H46" s="33">
        <f t="shared" si="0"/>
        <v>112.83138918345705</v>
      </c>
      <c r="I46" s="28">
        <f t="shared" si="1"/>
        <v>40.333333333333371</v>
      </c>
      <c r="J46" s="14">
        <f t="shared" si="5"/>
        <v>88.947766843300542</v>
      </c>
      <c r="K46" s="17">
        <f t="shared" si="2"/>
        <v>-24.333333333333314</v>
      </c>
      <c r="L46" s="20">
        <f t="shared" si="3"/>
        <v>55.216165413533837</v>
      </c>
      <c r="M46" s="100">
        <f t="shared" si="7"/>
        <v>-158.83333333333334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82.213499245866814</v>
      </c>
      <c r="M47" s="19">
        <f>SUM(M6:M46)/40</f>
        <v>-118.82502083333331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5"/>
      <c r="D4" s="175" t="s">
        <v>1</v>
      </c>
      <c r="E4" s="175"/>
      <c r="F4" s="175"/>
      <c r="G4" s="175"/>
      <c r="H4" s="175" t="s">
        <v>91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6"/>
      <c r="D6" s="190">
        <v>46071</v>
      </c>
      <c r="E6" s="183"/>
      <c r="F6" s="190">
        <v>46078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7" t="s">
        <v>6</v>
      </c>
      <c r="C7" s="107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4">
        <f t="shared" ref="L7:L46" si="3">G7/F7*100</f>
        <v>0</v>
      </c>
      <c r="M7" s="104">
        <f t="shared" ref="M7:M16" si="4">G7-F7</f>
        <v>-963</v>
      </c>
      <c r="N7" s="187">
        <f>SUM(L7:L12)/5</f>
        <v>82.558177624513689</v>
      </c>
      <c r="O7" s="184">
        <f>SUM(M7:M12)/5</f>
        <v>-295.69166666666672</v>
      </c>
    </row>
    <row r="8" spans="1:15" ht="18.75" x14ac:dyDescent="0.3">
      <c r="A8" s="3" t="s">
        <v>50</v>
      </c>
      <c r="B8" s="107" t="s">
        <v>6</v>
      </c>
      <c r="C8" s="107"/>
      <c r="D8" s="13">
        <v>874.66666666666663</v>
      </c>
      <c r="E8" s="95">
        <v>816.875</v>
      </c>
      <c r="F8" s="13">
        <v>765.33333333333337</v>
      </c>
      <c r="G8" s="95">
        <v>816.875</v>
      </c>
      <c r="H8" s="32">
        <f t="shared" si="0"/>
        <v>87.500000000000014</v>
      </c>
      <c r="I8" s="6">
        <f t="shared" si="1"/>
        <v>-109.33333333333326</v>
      </c>
      <c r="J8" s="14">
        <f t="shared" ref="J8:J46" si="5">G8/E8*100</f>
        <v>100</v>
      </c>
      <c r="K8" s="17">
        <f t="shared" si="2"/>
        <v>0</v>
      </c>
      <c r="L8" s="20">
        <f t="shared" si="3"/>
        <v>106.73453832752612</v>
      </c>
      <c r="M8" s="104">
        <f t="shared" si="4"/>
        <v>51.541666666666629</v>
      </c>
      <c r="N8" s="187"/>
      <c r="O8" s="184"/>
    </row>
    <row r="9" spans="1:15" ht="18.75" x14ac:dyDescent="0.3">
      <c r="A9" s="3" t="s">
        <v>10</v>
      </c>
      <c r="B9" s="107" t="s">
        <v>6</v>
      </c>
      <c r="C9" s="107"/>
      <c r="D9" s="13">
        <v>590.5</v>
      </c>
      <c r="E9" s="95">
        <v>267.33333333333331</v>
      </c>
      <c r="F9" s="13">
        <v>534.33333333333337</v>
      </c>
      <c r="G9" s="95">
        <v>267.33333333333331</v>
      </c>
      <c r="H9" s="32">
        <f t="shared" si="0"/>
        <v>90.488286762630537</v>
      </c>
      <c r="I9" s="6">
        <f t="shared" si="1"/>
        <v>-56.166666666666629</v>
      </c>
      <c r="J9" s="14">
        <f t="shared" si="5"/>
        <v>100</v>
      </c>
      <c r="K9" s="17">
        <f t="shared" si="2"/>
        <v>0</v>
      </c>
      <c r="L9" s="20">
        <f t="shared" si="3"/>
        <v>50.031191515907672</v>
      </c>
      <c r="M9" s="104">
        <f t="shared" si="4"/>
        <v>-267.00000000000006</v>
      </c>
      <c r="N9" s="187"/>
      <c r="O9" s="184"/>
    </row>
    <row r="10" spans="1:15" ht="18.75" x14ac:dyDescent="0.3">
      <c r="A10" s="3" t="s">
        <v>7</v>
      </c>
      <c r="B10" s="107" t="s">
        <v>6</v>
      </c>
      <c r="C10" s="107"/>
      <c r="D10" s="13">
        <v>559.33333333333337</v>
      </c>
      <c r="E10" s="95">
        <v>468.75</v>
      </c>
      <c r="F10" s="13">
        <v>559.33333333333337</v>
      </c>
      <c r="G10" s="95">
        <v>459.5</v>
      </c>
      <c r="H10" s="32">
        <f t="shared" si="0"/>
        <v>100</v>
      </c>
      <c r="I10" s="6">
        <f t="shared" si="1"/>
        <v>0</v>
      </c>
      <c r="J10" s="14">
        <f t="shared" si="5"/>
        <v>98.026666666666657</v>
      </c>
      <c r="K10" s="17">
        <f t="shared" si="2"/>
        <v>-9.25</v>
      </c>
      <c r="L10" s="20">
        <f t="shared" si="3"/>
        <v>82.151370679380207</v>
      </c>
      <c r="M10" s="104">
        <f t="shared" si="4"/>
        <v>-99.833333333333371</v>
      </c>
      <c r="N10" s="187"/>
      <c r="O10" s="184"/>
    </row>
    <row r="11" spans="1:15" ht="18.75" x14ac:dyDescent="0.3">
      <c r="A11" s="3" t="s">
        <v>11</v>
      </c>
      <c r="B11" s="107" t="s">
        <v>6</v>
      </c>
      <c r="C11" s="107"/>
      <c r="D11" s="13">
        <v>365</v>
      </c>
      <c r="E11" s="95">
        <v>349.33333333333331</v>
      </c>
      <c r="F11" s="13">
        <v>375</v>
      </c>
      <c r="G11" s="95">
        <v>349.33333333333331</v>
      </c>
      <c r="H11" s="32">
        <f t="shared" si="0"/>
        <v>102.73972602739727</v>
      </c>
      <c r="I11" s="6">
        <f t="shared" si="1"/>
        <v>10</v>
      </c>
      <c r="J11" s="14">
        <f t="shared" si="5"/>
        <v>100</v>
      </c>
      <c r="K11" s="17">
        <f t="shared" si="2"/>
        <v>0</v>
      </c>
      <c r="L11" s="20">
        <f t="shared" si="3"/>
        <v>93.155555555555551</v>
      </c>
      <c r="M11" s="104">
        <f t="shared" si="4"/>
        <v>-25.666666666666686</v>
      </c>
      <c r="N11" s="187"/>
      <c r="O11" s="184"/>
    </row>
    <row r="12" spans="1:15" ht="18.75" x14ac:dyDescent="0.3">
      <c r="A12" s="3" t="s">
        <v>12</v>
      </c>
      <c r="B12" s="107" t="s">
        <v>6</v>
      </c>
      <c r="C12" s="107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4">
        <f t="shared" si="4"/>
        <v>-174.5</v>
      </c>
      <c r="N12" s="187"/>
      <c r="O12" s="184"/>
    </row>
    <row r="13" spans="1:15" ht="57" customHeight="1" x14ac:dyDescent="0.3">
      <c r="A13" s="3" t="s">
        <v>13</v>
      </c>
      <c r="B13" s="107" t="s">
        <v>6</v>
      </c>
      <c r="C13" s="107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4">
        <f t="shared" si="4"/>
        <v>14</v>
      </c>
      <c r="N13" s="18"/>
      <c r="O13" s="2"/>
    </row>
    <row r="14" spans="1:15" ht="18.75" x14ac:dyDescent="0.3">
      <c r="A14" s="3" t="s">
        <v>67</v>
      </c>
      <c r="B14" s="107" t="s">
        <v>6</v>
      </c>
      <c r="C14" s="107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4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7" t="s">
        <v>6</v>
      </c>
      <c r="C15" s="107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4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7" t="s">
        <v>6</v>
      </c>
      <c r="C16" s="107" t="s">
        <v>65</v>
      </c>
      <c r="D16" s="13">
        <v>1348.6666666666667</v>
      </c>
      <c r="E16" s="95">
        <v>1074.3633333333335</v>
      </c>
      <c r="F16" s="13">
        <v>1373.6666666666667</v>
      </c>
      <c r="G16" s="95">
        <v>1074.3633333333335</v>
      </c>
      <c r="H16" s="32">
        <f t="shared" si="0"/>
        <v>101.85368264953041</v>
      </c>
      <c r="I16" s="11">
        <f t="shared" si="1"/>
        <v>25</v>
      </c>
      <c r="J16" s="14">
        <f t="shared" si="5"/>
        <v>100</v>
      </c>
      <c r="K16" s="17">
        <f t="shared" si="2"/>
        <v>0</v>
      </c>
      <c r="L16" s="20">
        <f t="shared" si="3"/>
        <v>78.211356466876978</v>
      </c>
      <c r="M16" s="104">
        <f t="shared" si="4"/>
        <v>-299.30333333333328</v>
      </c>
      <c r="N16" s="187">
        <f>SUM(L16:L22)/7</f>
        <v>84.567415238850998</v>
      </c>
      <c r="O16" s="184">
        <f>SUM(M16:M22)/7</f>
        <v>-123.48011904761906</v>
      </c>
    </row>
    <row r="17" spans="1:15" ht="18.75" x14ac:dyDescent="0.3">
      <c r="A17" s="3" t="s">
        <v>35</v>
      </c>
      <c r="B17" s="107" t="s">
        <v>8</v>
      </c>
      <c r="C17" s="107" t="s">
        <v>48</v>
      </c>
      <c r="D17" s="13">
        <v>228.41666666666666</v>
      </c>
      <c r="E17" s="95">
        <v>196.36666666666667</v>
      </c>
      <c r="F17" s="13">
        <v>228.41666666666666</v>
      </c>
      <c r="G17" s="95">
        <v>199.51666666666668</v>
      </c>
      <c r="H17" s="32">
        <f t="shared" si="0"/>
        <v>100</v>
      </c>
      <c r="I17" s="6">
        <f t="shared" si="1"/>
        <v>0</v>
      </c>
      <c r="J17" s="14">
        <f t="shared" si="5"/>
        <v>101.60414191139027</v>
      </c>
      <c r="K17" s="17">
        <f t="shared" si="2"/>
        <v>3.1500000000000057</v>
      </c>
      <c r="L17" s="20">
        <f t="shared" si="3"/>
        <v>87.347683327252838</v>
      </c>
      <c r="M17" s="104">
        <f>G18-F18</f>
        <v>-62.166666666666686</v>
      </c>
      <c r="N17" s="187"/>
      <c r="O17" s="184"/>
    </row>
    <row r="18" spans="1:15" ht="18.75" x14ac:dyDescent="0.3">
      <c r="A18" s="3" t="s">
        <v>36</v>
      </c>
      <c r="B18" s="107" t="s">
        <v>6</v>
      </c>
      <c r="C18" s="107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4">
        <f t="shared" ref="M18:M27" si="6">G18-F18</f>
        <v>-62.166666666666686</v>
      </c>
      <c r="N18" s="187"/>
      <c r="O18" s="184"/>
    </row>
    <row r="19" spans="1:15" ht="37.5" x14ac:dyDescent="0.3">
      <c r="A19" s="3" t="s">
        <v>37</v>
      </c>
      <c r="B19" s="107" t="s">
        <v>6</v>
      </c>
      <c r="C19" s="107" t="s">
        <v>52</v>
      </c>
      <c r="D19" s="13">
        <v>673.58</v>
      </c>
      <c r="E19" s="95">
        <v>499.64750000000004</v>
      </c>
      <c r="F19" s="13">
        <v>579.58000000000004</v>
      </c>
      <c r="G19" s="95">
        <v>499.64750000000004</v>
      </c>
      <c r="H19" s="32">
        <f t="shared" si="0"/>
        <v>86.044716292051433</v>
      </c>
      <c r="I19" s="6">
        <f t="shared" si="1"/>
        <v>-94</v>
      </c>
      <c r="J19" s="14">
        <f t="shared" si="5"/>
        <v>100</v>
      </c>
      <c r="K19" s="17">
        <f t="shared" si="2"/>
        <v>0</v>
      </c>
      <c r="L19" s="20">
        <f t="shared" si="3"/>
        <v>86.208547568929234</v>
      </c>
      <c r="M19" s="104">
        <f t="shared" si="6"/>
        <v>-79.932500000000005</v>
      </c>
      <c r="N19" s="187"/>
      <c r="O19" s="184"/>
    </row>
    <row r="20" spans="1:15" ht="38.25" customHeight="1" x14ac:dyDescent="0.3">
      <c r="A20" s="3" t="s">
        <v>38</v>
      </c>
      <c r="B20" s="107" t="s">
        <v>6</v>
      </c>
      <c r="C20" s="107" t="s">
        <v>52</v>
      </c>
      <c r="D20" s="13">
        <v>777</v>
      </c>
      <c r="E20" s="95">
        <v>687</v>
      </c>
      <c r="F20" s="13">
        <v>752</v>
      </c>
      <c r="G20" s="95">
        <v>687</v>
      </c>
      <c r="H20" s="32">
        <f t="shared" si="0"/>
        <v>96.782496782496779</v>
      </c>
      <c r="I20" s="6">
        <f t="shared" si="1"/>
        <v>-25</v>
      </c>
      <c r="J20" s="14">
        <f t="shared" si="5"/>
        <v>100</v>
      </c>
      <c r="K20" s="17">
        <f t="shared" si="2"/>
        <v>0</v>
      </c>
      <c r="L20" s="20">
        <f t="shared" si="3"/>
        <v>91.356382978723403</v>
      </c>
      <c r="M20" s="104">
        <f t="shared" si="6"/>
        <v>-65</v>
      </c>
      <c r="N20" s="187"/>
      <c r="O20" s="184"/>
    </row>
    <row r="21" spans="1:15" ht="37.5" x14ac:dyDescent="0.3">
      <c r="A21" s="3" t="s">
        <v>16</v>
      </c>
      <c r="B21" s="107" t="s">
        <v>8</v>
      </c>
      <c r="C21" s="107" t="s">
        <v>52</v>
      </c>
      <c r="D21" s="13">
        <v>123.33333333333333</v>
      </c>
      <c r="E21" s="95">
        <v>112.625</v>
      </c>
      <c r="F21" s="13">
        <v>127.33333333333333</v>
      </c>
      <c r="G21" s="95">
        <v>112.625</v>
      </c>
      <c r="H21" s="33">
        <f t="shared" si="0"/>
        <v>103.24324324324323</v>
      </c>
      <c r="I21" s="28">
        <f t="shared" si="1"/>
        <v>4</v>
      </c>
      <c r="J21" s="14">
        <f t="shared" si="5"/>
        <v>100</v>
      </c>
      <c r="K21" s="17">
        <f t="shared" si="2"/>
        <v>0</v>
      </c>
      <c r="L21" s="20">
        <f t="shared" si="3"/>
        <v>88.448952879581157</v>
      </c>
      <c r="M21" s="104">
        <f t="shared" si="6"/>
        <v>-14.708333333333329</v>
      </c>
      <c r="N21" s="187"/>
      <c r="O21" s="184"/>
    </row>
    <row r="22" spans="1:15" ht="18.75" x14ac:dyDescent="0.3">
      <c r="A22" s="3" t="s">
        <v>39</v>
      </c>
      <c r="B22" s="107" t="s">
        <v>6</v>
      </c>
      <c r="C22" s="107"/>
      <c r="D22" s="13">
        <v>1049</v>
      </c>
      <c r="E22" s="95">
        <v>783.91666666666663</v>
      </c>
      <c r="F22" s="13">
        <v>1065</v>
      </c>
      <c r="G22" s="95">
        <v>783.91666666666663</v>
      </c>
      <c r="H22" s="32">
        <f t="shared" si="0"/>
        <v>101.52526215443278</v>
      </c>
      <c r="I22" s="6">
        <f t="shared" si="1"/>
        <v>16</v>
      </c>
      <c r="J22" s="14">
        <f t="shared" si="5"/>
        <v>100</v>
      </c>
      <c r="K22" s="17">
        <f t="shared" si="2"/>
        <v>0</v>
      </c>
      <c r="L22" s="20">
        <f t="shared" si="3"/>
        <v>73.607198748043814</v>
      </c>
      <c r="M22" s="104">
        <f t="shared" si="6"/>
        <v>-281.08333333333337</v>
      </c>
      <c r="N22" s="187"/>
      <c r="O22" s="184"/>
    </row>
    <row r="23" spans="1:15" ht="18.75" x14ac:dyDescent="0.3">
      <c r="A23" s="3" t="s">
        <v>17</v>
      </c>
      <c r="B23" s="107" t="s">
        <v>9</v>
      </c>
      <c r="C23" s="107"/>
      <c r="D23" s="13">
        <v>183</v>
      </c>
      <c r="E23" s="95">
        <v>167.66666666666666</v>
      </c>
      <c r="F23" s="13">
        <v>176.33333333333334</v>
      </c>
      <c r="G23" s="95">
        <v>167.66666666666666</v>
      </c>
      <c r="H23" s="32">
        <f t="shared" si="0"/>
        <v>96.357012750455368</v>
      </c>
      <c r="I23" s="6">
        <f t="shared" si="1"/>
        <v>-6.6666666666666572</v>
      </c>
      <c r="J23" s="14">
        <f t="shared" si="5"/>
        <v>100</v>
      </c>
      <c r="K23" s="17">
        <f t="shared" si="2"/>
        <v>0</v>
      </c>
      <c r="L23" s="20">
        <f t="shared" si="3"/>
        <v>95.085066162570868</v>
      </c>
      <c r="M23" s="104">
        <f t="shared" si="6"/>
        <v>-8.6666666666666856</v>
      </c>
      <c r="N23" s="18"/>
      <c r="O23" s="2"/>
    </row>
    <row r="24" spans="1:15" ht="18.75" x14ac:dyDescent="0.3">
      <c r="A24" s="3" t="s">
        <v>18</v>
      </c>
      <c r="B24" s="107" t="s">
        <v>6</v>
      </c>
      <c r="C24" s="107" t="s">
        <v>53</v>
      </c>
      <c r="D24" s="13">
        <v>109.33333333333333</v>
      </c>
      <c r="E24" s="95">
        <v>96.694999999999993</v>
      </c>
      <c r="F24" s="13">
        <v>111</v>
      </c>
      <c r="G24" s="95">
        <v>96.694999999999993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87.112612612612608</v>
      </c>
      <c r="M24" s="104">
        <f t="shared" si="6"/>
        <v>-14.305000000000007</v>
      </c>
      <c r="N24" s="18"/>
      <c r="O24" s="2"/>
    </row>
    <row r="25" spans="1:15" ht="56.25" x14ac:dyDescent="0.3">
      <c r="A25" s="3" t="s">
        <v>19</v>
      </c>
      <c r="B25" s="107" t="s">
        <v>6</v>
      </c>
      <c r="C25" s="107" t="s">
        <v>54</v>
      </c>
      <c r="D25" s="13">
        <v>365</v>
      </c>
      <c r="E25" s="95">
        <v>283.40499999999997</v>
      </c>
      <c r="F25" s="13">
        <v>352.33333333333331</v>
      </c>
      <c r="G25" s="95">
        <v>283.40499999999997</v>
      </c>
      <c r="H25" s="32">
        <f t="shared" si="0"/>
        <v>96.529680365296798</v>
      </c>
      <c r="I25" s="6">
        <f t="shared" si="1"/>
        <v>-12.666666666666686</v>
      </c>
      <c r="J25" s="14">
        <f t="shared" si="5"/>
        <v>100</v>
      </c>
      <c r="K25" s="17">
        <f t="shared" si="2"/>
        <v>0</v>
      </c>
      <c r="L25" s="20">
        <f t="shared" si="3"/>
        <v>80.436613055818356</v>
      </c>
      <c r="M25" s="104">
        <f t="shared" si="6"/>
        <v>-68.928333333333342</v>
      </c>
      <c r="N25" s="18"/>
      <c r="O25" s="2"/>
    </row>
    <row r="26" spans="1:15" ht="56.25" x14ac:dyDescent="0.3">
      <c r="A26" s="3" t="s">
        <v>40</v>
      </c>
      <c r="B26" s="107" t="s">
        <v>6</v>
      </c>
      <c r="C26" s="107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4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7" t="s">
        <v>6</v>
      </c>
      <c r="C27" s="107" t="s">
        <v>56</v>
      </c>
      <c r="D27" s="13">
        <v>1563.3333333333333</v>
      </c>
      <c r="E27" s="95">
        <v>1190.1500000000001</v>
      </c>
      <c r="F27" s="13">
        <v>920</v>
      </c>
      <c r="G27" s="95">
        <v>1190.1500000000001</v>
      </c>
      <c r="H27" s="32">
        <f t="shared" si="0"/>
        <v>58.848614072494676</v>
      </c>
      <c r="I27" s="6">
        <f t="shared" si="1"/>
        <v>-643.33333333333326</v>
      </c>
      <c r="J27" s="14">
        <f t="shared" si="5"/>
        <v>100</v>
      </c>
      <c r="K27" s="17">
        <f t="shared" si="2"/>
        <v>0</v>
      </c>
      <c r="L27" s="20">
        <f t="shared" si="3"/>
        <v>129.36413043478262</v>
      </c>
      <c r="M27" s="104">
        <f t="shared" si="6"/>
        <v>270.15000000000009</v>
      </c>
      <c r="N27" s="18"/>
      <c r="O27" s="2"/>
    </row>
    <row r="28" spans="1:15" ht="18.75" x14ac:dyDescent="0.3">
      <c r="A28" s="3" t="s">
        <v>21</v>
      </c>
      <c r="B28" s="107" t="s">
        <v>6</v>
      </c>
      <c r="C28" s="107"/>
      <c r="D28" s="13">
        <v>57.666666666666664</v>
      </c>
      <c r="E28" s="95">
        <v>48.5</v>
      </c>
      <c r="F28" s="13">
        <v>49.333333333333336</v>
      </c>
      <c r="G28" s="95">
        <v>48.5</v>
      </c>
      <c r="H28" s="32">
        <f t="shared" si="0"/>
        <v>85.549132947976886</v>
      </c>
      <c r="I28" s="6">
        <f t="shared" si="1"/>
        <v>-8.3333333333333286</v>
      </c>
      <c r="J28" s="14">
        <f t="shared" si="5"/>
        <v>100</v>
      </c>
      <c r="K28" s="17">
        <f t="shared" si="2"/>
        <v>0</v>
      </c>
      <c r="L28" s="20">
        <f t="shared" si="3"/>
        <v>98.310810810810807</v>
      </c>
      <c r="M28" s="104">
        <f>G29-F29</f>
        <v>-346.06999999999971</v>
      </c>
      <c r="N28" s="18"/>
      <c r="O28" s="2"/>
    </row>
    <row r="29" spans="1:15" ht="18.75" x14ac:dyDescent="0.3">
      <c r="A29" s="3" t="s">
        <v>22</v>
      </c>
      <c r="B29" s="107" t="s">
        <v>6</v>
      </c>
      <c r="C29" s="107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4">
        <f>G29-F29</f>
        <v>-346.06999999999971</v>
      </c>
      <c r="N29" s="18"/>
      <c r="O29" s="2"/>
    </row>
    <row r="30" spans="1:15" ht="18.75" x14ac:dyDescent="0.3">
      <c r="A30" s="3" t="s">
        <v>23</v>
      </c>
      <c r="B30" s="107" t="s">
        <v>6</v>
      </c>
      <c r="C30" s="107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4">
        <f>G31-F31</f>
        <v>-26.666666666666671</v>
      </c>
      <c r="N30" s="18"/>
      <c r="O30" s="2"/>
    </row>
    <row r="31" spans="1:15" ht="37.5" x14ac:dyDescent="0.3">
      <c r="A31" s="3" t="s">
        <v>24</v>
      </c>
      <c r="B31" s="107" t="s">
        <v>6</v>
      </c>
      <c r="C31" s="107"/>
      <c r="D31" s="13">
        <v>110</v>
      </c>
      <c r="E31" s="95">
        <v>83.333333333333329</v>
      </c>
      <c r="F31" s="13">
        <v>110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4">
        <f t="shared" ref="M31:M46" si="7">G31-F31</f>
        <v>-26.666666666666671</v>
      </c>
      <c r="N31" s="187">
        <f>SUM(L31:L32)/2</f>
        <v>74.358470644783239</v>
      </c>
      <c r="O31" s="184">
        <f>SUM(M31:M32)/2</f>
        <v>-28.505833333333328</v>
      </c>
    </row>
    <row r="32" spans="1:15" ht="37.5" x14ac:dyDescent="0.3">
      <c r="A32" s="3" t="s">
        <v>0</v>
      </c>
      <c r="B32" s="107" t="s">
        <v>6</v>
      </c>
      <c r="C32" s="107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4">
        <f t="shared" si="3"/>
        <v>72.959365531990741</v>
      </c>
      <c r="M32" s="104">
        <f t="shared" si="7"/>
        <v>-30.344999999999985</v>
      </c>
      <c r="N32" s="187"/>
      <c r="O32" s="184"/>
    </row>
    <row r="33" spans="1:15" ht="18.75" x14ac:dyDescent="0.3">
      <c r="A33" s="3" t="s">
        <v>25</v>
      </c>
      <c r="B33" s="107" t="s">
        <v>6</v>
      </c>
      <c r="C33" s="107" t="s">
        <v>53</v>
      </c>
      <c r="D33" s="13">
        <v>113.33333333333333</v>
      </c>
      <c r="E33" s="95">
        <v>104.5</v>
      </c>
      <c r="F33" s="13">
        <v>119.33333333333333</v>
      </c>
      <c r="G33" s="95">
        <v>104.5</v>
      </c>
      <c r="H33" s="33">
        <f t="shared" si="0"/>
        <v>105.29411764705883</v>
      </c>
      <c r="I33" s="28">
        <f t="shared" si="1"/>
        <v>6</v>
      </c>
      <c r="J33" s="14">
        <f t="shared" si="5"/>
        <v>100</v>
      </c>
      <c r="K33" s="17">
        <f t="shared" si="2"/>
        <v>0</v>
      </c>
      <c r="L33" s="20">
        <f t="shared" si="3"/>
        <v>87.569832402234638</v>
      </c>
      <c r="M33" s="104">
        <f t="shared" si="7"/>
        <v>-14.833333333333329</v>
      </c>
      <c r="N33" s="187">
        <f>SUM(L33:L38)/6</f>
        <v>82.700615598698178</v>
      </c>
      <c r="O33" s="184">
        <f>SUM(M33:M38)/6</f>
        <v>-27.091250000000002</v>
      </c>
    </row>
    <row r="34" spans="1:15" ht="18.75" x14ac:dyDescent="0.3">
      <c r="A34" s="3" t="s">
        <v>63</v>
      </c>
      <c r="B34" s="107" t="s">
        <v>6</v>
      </c>
      <c r="C34" s="107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4">
        <f t="shared" si="7"/>
        <v>-10.827500000000001</v>
      </c>
      <c r="N34" s="187"/>
      <c r="O34" s="184"/>
    </row>
    <row r="35" spans="1:15" ht="18.75" x14ac:dyDescent="0.3">
      <c r="A35" s="3" t="s">
        <v>26</v>
      </c>
      <c r="B35" s="107" t="s">
        <v>6</v>
      </c>
      <c r="C35" s="107" t="s">
        <v>59</v>
      </c>
      <c r="D35" s="13">
        <v>71.333333333333329</v>
      </c>
      <c r="E35" s="95">
        <v>69.900000000000006</v>
      </c>
      <c r="F35" s="13">
        <v>79.666666666666671</v>
      </c>
      <c r="G35" s="95">
        <v>69.900000000000006</v>
      </c>
      <c r="H35" s="33">
        <f t="shared" si="0"/>
        <v>111.68224299065422</v>
      </c>
      <c r="I35" s="28">
        <f t="shared" si="1"/>
        <v>8.3333333333333428</v>
      </c>
      <c r="J35" s="14">
        <f t="shared" si="5"/>
        <v>100</v>
      </c>
      <c r="K35" s="17">
        <f t="shared" si="2"/>
        <v>0</v>
      </c>
      <c r="L35" s="20">
        <f t="shared" si="3"/>
        <v>87.740585774058573</v>
      </c>
      <c r="M35" s="104">
        <f t="shared" si="7"/>
        <v>-9.7666666666666657</v>
      </c>
      <c r="N35" s="187"/>
      <c r="O35" s="184"/>
    </row>
    <row r="36" spans="1:15" ht="18.75" x14ac:dyDescent="0.3">
      <c r="A36" s="3" t="s">
        <v>42</v>
      </c>
      <c r="B36" s="107" t="s">
        <v>6</v>
      </c>
      <c r="C36" s="107" t="s">
        <v>53</v>
      </c>
      <c r="D36" s="13">
        <v>81.333333333333329</v>
      </c>
      <c r="E36" s="95">
        <v>72.25</v>
      </c>
      <c r="F36" s="13">
        <v>81.333333333333329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4">
        <f t="shared" si="7"/>
        <v>-9.0833333333333286</v>
      </c>
      <c r="N36" s="187"/>
      <c r="O36" s="184"/>
    </row>
    <row r="37" spans="1:15" ht="18.75" x14ac:dyDescent="0.3">
      <c r="A37" s="3" t="s">
        <v>43</v>
      </c>
      <c r="B37" s="107" t="s">
        <v>6</v>
      </c>
      <c r="C37" s="107" t="s">
        <v>45</v>
      </c>
      <c r="D37" s="13">
        <v>225.66666666666666</v>
      </c>
      <c r="E37" s="95">
        <v>84.63</v>
      </c>
      <c r="F37" s="13">
        <v>208.33333333333334</v>
      </c>
      <c r="G37" s="95">
        <v>84.63</v>
      </c>
      <c r="H37" s="32">
        <f t="shared" si="0"/>
        <v>92.319054652880368</v>
      </c>
      <c r="I37" s="6">
        <f t="shared" si="1"/>
        <v>-17.333333333333314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04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07" t="s">
        <v>6</v>
      </c>
      <c r="C38" s="107" t="s">
        <v>41</v>
      </c>
      <c r="D38" s="13">
        <v>94.666666666666671</v>
      </c>
      <c r="E38" s="95">
        <v>105.33333333333333</v>
      </c>
      <c r="F38" s="13">
        <v>99.666666666666671</v>
      </c>
      <c r="G38" s="95">
        <v>105.33333333333333</v>
      </c>
      <c r="H38" s="32">
        <f t="shared" si="0"/>
        <v>105.28169014084507</v>
      </c>
      <c r="I38" s="6">
        <f t="shared" si="1"/>
        <v>5</v>
      </c>
      <c r="J38" s="14">
        <f t="shared" si="5"/>
        <v>100</v>
      </c>
      <c r="K38" s="17">
        <f t="shared" si="2"/>
        <v>0</v>
      </c>
      <c r="L38" s="20">
        <f t="shared" si="3"/>
        <v>105.68561872909699</v>
      </c>
      <c r="M38" s="104">
        <f t="shared" si="7"/>
        <v>5.6666666666666572</v>
      </c>
      <c r="N38" s="187"/>
      <c r="O38" s="184"/>
    </row>
    <row r="39" spans="1:15" ht="18.75" x14ac:dyDescent="0.3">
      <c r="A39" s="3" t="s">
        <v>27</v>
      </c>
      <c r="B39" s="107" t="s">
        <v>6</v>
      </c>
      <c r="C39" s="107"/>
      <c r="D39" s="13">
        <v>101.66666666666667</v>
      </c>
      <c r="E39" s="95">
        <v>90.625</v>
      </c>
      <c r="F39" s="13">
        <v>101.66666666666667</v>
      </c>
      <c r="G39" s="95">
        <v>90.625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4">
        <f t="shared" si="7"/>
        <v>-11.041666666666671</v>
      </c>
      <c r="N39" s="187">
        <f>SUM(L39:L45)/6</f>
        <v>88.975784945654254</v>
      </c>
      <c r="O39" s="184">
        <f>SUM(M39:M45)/6</f>
        <v>-73.245138888888889</v>
      </c>
    </row>
    <row r="40" spans="1:15" ht="18.75" x14ac:dyDescent="0.3">
      <c r="A40" s="3" t="s">
        <v>28</v>
      </c>
      <c r="B40" s="107" t="s">
        <v>6</v>
      </c>
      <c r="C40" s="107"/>
      <c r="D40" s="13">
        <v>132.33333333333334</v>
      </c>
      <c r="E40" s="95">
        <v>92.0625</v>
      </c>
      <c r="F40" s="13">
        <v>136</v>
      </c>
      <c r="G40" s="95">
        <v>92.0625</v>
      </c>
      <c r="H40" s="32">
        <f t="shared" si="0"/>
        <v>102.77078085642317</v>
      </c>
      <c r="I40" s="6">
        <f t="shared" si="1"/>
        <v>3.6666666666666572</v>
      </c>
      <c r="J40" s="14">
        <f t="shared" si="5"/>
        <v>100</v>
      </c>
      <c r="K40" s="17">
        <f t="shared" si="2"/>
        <v>0</v>
      </c>
      <c r="L40" s="20">
        <f t="shared" si="3"/>
        <v>67.693014705882348</v>
      </c>
      <c r="M40" s="104">
        <f t="shared" si="7"/>
        <v>-43.9375</v>
      </c>
      <c r="N40" s="187"/>
      <c r="O40" s="184"/>
    </row>
    <row r="41" spans="1:15" ht="18.75" x14ac:dyDescent="0.3">
      <c r="A41" s="3" t="s">
        <v>29</v>
      </c>
      <c r="B41" s="107" t="s">
        <v>6</v>
      </c>
      <c r="C41" s="107"/>
      <c r="D41" s="13">
        <v>91</v>
      </c>
      <c r="E41" s="95">
        <v>81.5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89.560439560439562</v>
      </c>
      <c r="M41" s="104">
        <f t="shared" si="7"/>
        <v>-9.5</v>
      </c>
      <c r="N41" s="187"/>
      <c r="O41" s="184"/>
    </row>
    <row r="42" spans="1:15" ht="18.75" x14ac:dyDescent="0.3">
      <c r="A42" s="3" t="s">
        <v>30</v>
      </c>
      <c r="B42" s="107" t="s">
        <v>6</v>
      </c>
      <c r="C42" s="107"/>
      <c r="D42" s="13">
        <v>126</v>
      </c>
      <c r="E42" s="95">
        <v>101.25</v>
      </c>
      <c r="F42" s="13">
        <v>126</v>
      </c>
      <c r="G42" s="95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4">
        <f t="shared" si="7"/>
        <v>-24.75</v>
      </c>
      <c r="N42" s="187"/>
      <c r="O42" s="184"/>
    </row>
    <row r="43" spans="1:15" ht="18.75" x14ac:dyDescent="0.3">
      <c r="A43" s="3" t="s">
        <v>64</v>
      </c>
      <c r="B43" s="107" t="s">
        <v>6</v>
      </c>
      <c r="C43" s="107"/>
      <c r="D43" s="13">
        <v>99.333333333333329</v>
      </c>
      <c r="E43" s="95">
        <v>76.662499999999994</v>
      </c>
      <c r="F43" s="13">
        <v>99.333333333333329</v>
      </c>
      <c r="G43" s="95">
        <v>78.125</v>
      </c>
      <c r="H43" s="32">
        <f t="shared" si="0"/>
        <v>100</v>
      </c>
      <c r="I43" s="6">
        <f t="shared" si="1"/>
        <v>0</v>
      </c>
      <c r="J43" s="14">
        <f t="shared" si="5"/>
        <v>101.9077123756726</v>
      </c>
      <c r="K43" s="17">
        <f t="shared" si="2"/>
        <v>1.4625000000000057</v>
      </c>
      <c r="L43" s="20">
        <f t="shared" si="3"/>
        <v>78.649328859060404</v>
      </c>
      <c r="M43" s="104">
        <f t="shared" si="7"/>
        <v>-21.208333333333329</v>
      </c>
      <c r="N43" s="187"/>
      <c r="O43" s="184"/>
    </row>
    <row r="44" spans="1:15" ht="37.5" x14ac:dyDescent="0.3">
      <c r="A44" s="3" t="s">
        <v>31</v>
      </c>
      <c r="B44" s="107" t="s">
        <v>6</v>
      </c>
      <c r="C44" s="107" t="s">
        <v>52</v>
      </c>
      <c r="D44" s="13">
        <v>450</v>
      </c>
      <c r="E44" s="95">
        <v>288.63333333333333</v>
      </c>
      <c r="F44" s="13">
        <v>453</v>
      </c>
      <c r="G44" s="95">
        <v>288.63333333333333</v>
      </c>
      <c r="H44" s="32">
        <f t="shared" si="0"/>
        <v>100.66666666666666</v>
      </c>
      <c r="I44" s="6">
        <f t="shared" si="1"/>
        <v>3</v>
      </c>
      <c r="J44" s="14">
        <f t="shared" si="5"/>
        <v>100</v>
      </c>
      <c r="K44" s="17">
        <f t="shared" si="2"/>
        <v>0</v>
      </c>
      <c r="L44" s="20">
        <f t="shared" si="3"/>
        <v>63.715967623252389</v>
      </c>
      <c r="M44" s="104">
        <f t="shared" si="7"/>
        <v>-164.36666666666667</v>
      </c>
      <c r="N44" s="187"/>
      <c r="O44" s="184"/>
    </row>
    <row r="45" spans="1:15" ht="37.5" x14ac:dyDescent="0.3">
      <c r="A45" s="3" t="s">
        <v>46</v>
      </c>
      <c r="B45" s="107" t="s">
        <v>6</v>
      </c>
      <c r="C45" s="107" t="s">
        <v>52</v>
      </c>
      <c r="D45" s="13">
        <v>454</v>
      </c>
      <c r="E45" s="95">
        <v>302.33333333333331</v>
      </c>
      <c r="F45" s="13">
        <v>467</v>
      </c>
      <c r="G45" s="95">
        <v>302.33333333333331</v>
      </c>
      <c r="H45" s="32">
        <f t="shared" si="0"/>
        <v>102.86343612334801</v>
      </c>
      <c r="I45" s="6">
        <f t="shared" si="1"/>
        <v>13</v>
      </c>
      <c r="J45" s="14">
        <f t="shared" si="5"/>
        <v>100</v>
      </c>
      <c r="K45" s="17">
        <f t="shared" si="2"/>
        <v>0</v>
      </c>
      <c r="L45" s="20">
        <f t="shared" si="3"/>
        <v>64.739471805852958</v>
      </c>
      <c r="M45" s="104">
        <f t="shared" si="7"/>
        <v>-164.66666666666669</v>
      </c>
      <c r="N45" s="187"/>
      <c r="O45" s="184"/>
    </row>
    <row r="46" spans="1:15" ht="18.75" x14ac:dyDescent="0.3">
      <c r="A46" s="3" t="s">
        <v>32</v>
      </c>
      <c r="B46" s="107" t="s">
        <v>6</v>
      </c>
      <c r="C46" s="107" t="s">
        <v>60</v>
      </c>
      <c r="D46" s="13">
        <v>354.66666666666669</v>
      </c>
      <c r="E46" s="95">
        <v>195.83333333333334</v>
      </c>
      <c r="F46" s="13">
        <v>287.33333333333331</v>
      </c>
      <c r="G46" s="95">
        <v>195.83333333333334</v>
      </c>
      <c r="H46" s="32">
        <f t="shared" si="0"/>
        <v>81.015037593984957</v>
      </c>
      <c r="I46" s="6">
        <f t="shared" si="1"/>
        <v>-67.333333333333371</v>
      </c>
      <c r="J46" s="14">
        <f t="shared" si="5"/>
        <v>100</v>
      </c>
      <c r="K46" s="17">
        <f t="shared" si="2"/>
        <v>0</v>
      </c>
      <c r="L46" s="20">
        <f t="shared" si="3"/>
        <v>68.155452436194906</v>
      </c>
      <c r="M46" s="104">
        <f t="shared" si="7"/>
        <v>-91.499999999999972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84.523280975708019</v>
      </c>
      <c r="M47" s="19">
        <f>SUM(M6:M46)/40</f>
        <v>-95.615541666666658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7" sqref="F7:F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08"/>
      <c r="D4" s="175" t="s">
        <v>1</v>
      </c>
      <c r="E4" s="175"/>
      <c r="F4" s="175"/>
      <c r="G4" s="175"/>
      <c r="H4" s="175" t="s">
        <v>92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0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09"/>
      <c r="D6" s="190">
        <v>46078</v>
      </c>
      <c r="E6" s="183"/>
      <c r="F6" s="190">
        <v>46084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0" t="s">
        <v>6</v>
      </c>
      <c r="C7" s="110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1">
        <f t="shared" ref="L7:L46" si="3">G7/F7*100</f>
        <v>0</v>
      </c>
      <c r="M7" s="111">
        <f t="shared" ref="M7:M16" si="4">G7-F7</f>
        <v>-963</v>
      </c>
      <c r="N7" s="187">
        <f>SUM(L7:L12)/5</f>
        <v>84.598970274233196</v>
      </c>
      <c r="O7" s="184">
        <f>SUM(M7:M12)/5</f>
        <v>-296.10000000000002</v>
      </c>
    </row>
    <row r="8" spans="1:15" ht="18.75" x14ac:dyDescent="0.3">
      <c r="A8" s="3" t="s">
        <v>50</v>
      </c>
      <c r="B8" s="110" t="s">
        <v>6</v>
      </c>
      <c r="C8" s="110"/>
      <c r="D8" s="13">
        <v>765.33333333333337</v>
      </c>
      <c r="E8" s="95">
        <v>816.875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28">
        <f t="shared" ref="J8:J46" si="5">G8/E8*100</f>
        <v>104.11629686304514</v>
      </c>
      <c r="K8" s="17">
        <f t="shared" si="2"/>
        <v>33.625</v>
      </c>
      <c r="L8" s="20">
        <f t="shared" si="3"/>
        <v>111.1280487804878</v>
      </c>
      <c r="M8" s="111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0" t="s">
        <v>6</v>
      </c>
      <c r="C9" s="110"/>
      <c r="D9" s="13">
        <v>534.33333333333337</v>
      </c>
      <c r="E9" s="95">
        <v>267.33333333333331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28">
        <f t="shared" si="5"/>
        <v>115.39900249376561</v>
      </c>
      <c r="K9" s="17">
        <f t="shared" si="2"/>
        <v>41.166666666666686</v>
      </c>
      <c r="L9" s="20">
        <f t="shared" si="3"/>
        <v>57.735495945102933</v>
      </c>
      <c r="M9" s="111">
        <f t="shared" si="4"/>
        <v>-225.83333333333337</v>
      </c>
      <c r="N9" s="187"/>
      <c r="O9" s="184"/>
    </row>
    <row r="10" spans="1:15" ht="18.75" x14ac:dyDescent="0.3">
      <c r="A10" s="3" t="s">
        <v>7</v>
      </c>
      <c r="B10" s="110" t="s">
        <v>6</v>
      </c>
      <c r="C10" s="110"/>
      <c r="D10" s="13">
        <v>559.33333333333337</v>
      </c>
      <c r="E10" s="95">
        <v>459.5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99.129488574537532</v>
      </c>
      <c r="K10" s="17">
        <f t="shared" si="2"/>
        <v>-4</v>
      </c>
      <c r="L10" s="20">
        <f t="shared" si="3"/>
        <v>81.436233611442191</v>
      </c>
      <c r="M10" s="111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0" t="s">
        <v>6</v>
      </c>
      <c r="C11" s="110"/>
      <c r="D11" s="13">
        <v>375</v>
      </c>
      <c r="E11" s="95">
        <v>349.33333333333331</v>
      </c>
      <c r="F11" s="13">
        <v>365</v>
      </c>
      <c r="G11" s="95">
        <v>382.5</v>
      </c>
      <c r="H11" s="32">
        <f t="shared" si="0"/>
        <v>97.333333333333343</v>
      </c>
      <c r="I11" s="6">
        <f t="shared" si="1"/>
        <v>-10</v>
      </c>
      <c r="J11" s="28">
        <f t="shared" si="5"/>
        <v>109.49427480916032</v>
      </c>
      <c r="K11" s="17">
        <f t="shared" si="2"/>
        <v>33.166666666666686</v>
      </c>
      <c r="L11" s="20">
        <f t="shared" si="3"/>
        <v>104.7945205479452</v>
      </c>
      <c r="M11" s="111">
        <f t="shared" si="4"/>
        <v>17.5</v>
      </c>
      <c r="N11" s="187"/>
      <c r="O11" s="184"/>
    </row>
    <row r="12" spans="1:15" ht="18.75" x14ac:dyDescent="0.3">
      <c r="A12" s="3" t="s">
        <v>12</v>
      </c>
      <c r="B12" s="110" t="s">
        <v>6</v>
      </c>
      <c r="C12" s="110" t="s">
        <v>47</v>
      </c>
      <c r="D12" s="13">
        <v>905</v>
      </c>
      <c r="E12" s="95">
        <v>730.5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84.120465434633815</v>
      </c>
      <c r="K12" s="17">
        <f t="shared" si="2"/>
        <v>-116</v>
      </c>
      <c r="L12" s="20">
        <f t="shared" si="3"/>
        <v>67.900552486187848</v>
      </c>
      <c r="M12" s="111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0" t="s">
        <v>6</v>
      </c>
      <c r="C13" s="110" t="s">
        <v>51</v>
      </c>
      <c r="D13" s="13">
        <v>103.66666666666667</v>
      </c>
      <c r="E13" s="95">
        <v>117.66666666666667</v>
      </c>
      <c r="F13" s="13">
        <v>92</v>
      </c>
      <c r="G13" s="95">
        <v>92</v>
      </c>
      <c r="H13" s="32">
        <f t="shared" si="0"/>
        <v>88.745980707395503</v>
      </c>
      <c r="I13" s="11">
        <f t="shared" si="1"/>
        <v>-11.666666666666671</v>
      </c>
      <c r="J13" s="15">
        <f t="shared" si="5"/>
        <v>78.186968838526909</v>
      </c>
      <c r="K13" s="26">
        <f t="shared" si="2"/>
        <v>-25.666666666666671</v>
      </c>
      <c r="L13" s="20">
        <f t="shared" si="3"/>
        <v>100</v>
      </c>
      <c r="M13" s="111">
        <f t="shared" si="4"/>
        <v>0</v>
      </c>
      <c r="N13" s="18"/>
      <c r="O13" s="2"/>
    </row>
    <row r="14" spans="1:15" ht="18.75" x14ac:dyDescent="0.3">
      <c r="A14" s="3" t="s">
        <v>67</v>
      </c>
      <c r="B14" s="110" t="s">
        <v>6</v>
      </c>
      <c r="C14" s="110"/>
      <c r="D14" s="13">
        <v>351.66666666666669</v>
      </c>
      <c r="E14" s="95">
        <v>343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27">
        <f t="shared" si="5"/>
        <v>123.17784256559767</v>
      </c>
      <c r="K14" s="26">
        <f t="shared" si="2"/>
        <v>79.5</v>
      </c>
      <c r="L14" s="20">
        <f t="shared" si="3"/>
        <v>120.14218009478672</v>
      </c>
      <c r="M14" s="11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0" t="s">
        <v>6</v>
      </c>
      <c r="C15" s="110"/>
      <c r="D15" s="13">
        <v>572.66666666666663</v>
      </c>
      <c r="E15" s="95">
        <v>519.63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97.665646710159152</v>
      </c>
      <c r="K15" s="26">
        <f t="shared" si="2"/>
        <v>-12.129999999999995</v>
      </c>
      <c r="L15" s="20">
        <f t="shared" si="3"/>
        <v>88.620488940628633</v>
      </c>
      <c r="M15" s="11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0" t="s">
        <v>6</v>
      </c>
      <c r="C16" s="110" t="s">
        <v>65</v>
      </c>
      <c r="D16" s="13">
        <v>1373.6666666666667</v>
      </c>
      <c r="E16" s="95">
        <v>1074.3633333333335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28">
        <f t="shared" si="5"/>
        <v>121.79306193745751</v>
      </c>
      <c r="K16" s="17">
        <f t="shared" si="2"/>
        <v>234.13666666666654</v>
      </c>
      <c r="L16" s="20">
        <f t="shared" si="3"/>
        <v>95.256005823829156</v>
      </c>
      <c r="M16" s="111">
        <f t="shared" si="4"/>
        <v>-65.166666666666742</v>
      </c>
      <c r="N16" s="187">
        <f>SUM(L16:L22)/7</f>
        <v>89.950476982483792</v>
      </c>
      <c r="O16" s="184">
        <f>SUM(M16:M22)/7</f>
        <v>-63.781190476190496</v>
      </c>
    </row>
    <row r="17" spans="1:15" ht="18.75" x14ac:dyDescent="0.3">
      <c r="A17" s="3" t="s">
        <v>35</v>
      </c>
      <c r="B17" s="110" t="s">
        <v>8</v>
      </c>
      <c r="C17" s="110" t="s">
        <v>48</v>
      </c>
      <c r="D17" s="13">
        <v>228.41666666666666</v>
      </c>
      <c r="E17" s="95">
        <v>199.51666666666668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101.07676885807368</v>
      </c>
      <c r="K17" s="17">
        <f t="shared" si="2"/>
        <v>2.1483333333333405</v>
      </c>
      <c r="L17" s="20">
        <f t="shared" si="3"/>
        <v>88.288215979569515</v>
      </c>
      <c r="M17" s="111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0" t="s">
        <v>6</v>
      </c>
      <c r="C18" s="110" t="s">
        <v>41</v>
      </c>
      <c r="D18" s="13">
        <v>470.66666666666669</v>
      </c>
      <c r="E18" s="95">
        <v>408.5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28">
        <f t="shared" si="5"/>
        <v>121.66462668298654</v>
      </c>
      <c r="K18" s="17">
        <f t="shared" si="2"/>
        <v>88.5</v>
      </c>
      <c r="L18" s="20">
        <f t="shared" si="3"/>
        <v>105.59490084985835</v>
      </c>
      <c r="M18" s="111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0" t="s">
        <v>6</v>
      </c>
      <c r="C19" s="110" t="s">
        <v>52</v>
      </c>
      <c r="D19" s="13">
        <v>579.58000000000004</v>
      </c>
      <c r="E19" s="95">
        <v>499.64750000000004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93.204709320070648</v>
      </c>
      <c r="K19" s="17">
        <f t="shared" si="2"/>
        <v>-33.952500000000043</v>
      </c>
      <c r="L19" s="20">
        <f t="shared" si="3"/>
        <v>80.350426170675306</v>
      </c>
      <c r="M19" s="111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10" t="s">
        <v>6</v>
      </c>
      <c r="C20" s="110" t="s">
        <v>52</v>
      </c>
      <c r="D20" s="13">
        <v>752</v>
      </c>
      <c r="E20" s="95">
        <v>687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28">
        <f t="shared" si="5"/>
        <v>104.14847161572052</v>
      </c>
      <c r="K20" s="17">
        <f t="shared" si="2"/>
        <v>28.5</v>
      </c>
      <c r="L20" s="20">
        <f t="shared" si="3"/>
        <v>95.146276595744681</v>
      </c>
      <c r="M20" s="111">
        <f t="shared" si="6"/>
        <v>-36.5</v>
      </c>
      <c r="N20" s="187"/>
      <c r="O20" s="184"/>
    </row>
    <row r="21" spans="1:15" ht="37.5" x14ac:dyDescent="0.3">
      <c r="A21" s="3" t="s">
        <v>16</v>
      </c>
      <c r="B21" s="110" t="s">
        <v>8</v>
      </c>
      <c r="C21" s="110" t="s">
        <v>52</v>
      </c>
      <c r="D21" s="13">
        <v>127.33333333333333</v>
      </c>
      <c r="E21" s="95">
        <v>112.625</v>
      </c>
      <c r="F21" s="13">
        <v>127.33333333333333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102.33074361820201</v>
      </c>
      <c r="K21" s="17">
        <f t="shared" si="2"/>
        <v>2.625</v>
      </c>
      <c r="L21" s="20">
        <f t="shared" si="3"/>
        <v>90.510471204188477</v>
      </c>
      <c r="M21" s="111">
        <f t="shared" si="6"/>
        <v>-12.083333333333329</v>
      </c>
      <c r="N21" s="187"/>
      <c r="O21" s="184"/>
    </row>
    <row r="22" spans="1:15" ht="18.75" x14ac:dyDescent="0.3">
      <c r="A22" s="3" t="s">
        <v>39</v>
      </c>
      <c r="B22" s="110" t="s">
        <v>6</v>
      </c>
      <c r="C22" s="110"/>
      <c r="D22" s="13">
        <v>1065</v>
      </c>
      <c r="E22" s="95">
        <v>783.91666666666663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101.22249388753058</v>
      </c>
      <c r="K22" s="17">
        <f t="shared" si="2"/>
        <v>9.5833333333333712</v>
      </c>
      <c r="L22" s="20">
        <f t="shared" si="3"/>
        <v>74.507042253521121</v>
      </c>
      <c r="M22" s="111">
        <f t="shared" si="6"/>
        <v>-271.5</v>
      </c>
      <c r="N22" s="187"/>
      <c r="O22" s="184"/>
    </row>
    <row r="23" spans="1:15" ht="18.75" x14ac:dyDescent="0.3">
      <c r="A23" s="3" t="s">
        <v>17</v>
      </c>
      <c r="B23" s="110" t="s">
        <v>9</v>
      </c>
      <c r="C23" s="110"/>
      <c r="D23" s="13">
        <v>176.33333333333334</v>
      </c>
      <c r="E23" s="95">
        <v>167.66666666666666</v>
      </c>
      <c r="F23" s="13">
        <v>179.66666666666666</v>
      </c>
      <c r="G23" s="95">
        <v>189</v>
      </c>
      <c r="H23" s="32">
        <f t="shared" si="0"/>
        <v>101.89035916824196</v>
      </c>
      <c r="I23" s="6">
        <f t="shared" si="1"/>
        <v>3.3333333333333144</v>
      </c>
      <c r="J23" s="28">
        <f t="shared" si="5"/>
        <v>112.72365805168987</v>
      </c>
      <c r="K23" s="17">
        <f t="shared" si="2"/>
        <v>21.333333333333343</v>
      </c>
      <c r="L23" s="20">
        <f t="shared" si="3"/>
        <v>105.1948051948052</v>
      </c>
      <c r="M23" s="111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0" t="s">
        <v>6</v>
      </c>
      <c r="C24" s="110" t="s">
        <v>53</v>
      </c>
      <c r="D24" s="13">
        <v>111</v>
      </c>
      <c r="E24" s="95">
        <v>96.694999999999993</v>
      </c>
      <c r="F24" s="13">
        <v>109.33333333333333</v>
      </c>
      <c r="G24" s="95">
        <v>98.25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101.60814933553959</v>
      </c>
      <c r="K24" s="17">
        <f t="shared" si="2"/>
        <v>1.5550000000000068</v>
      </c>
      <c r="L24" s="20">
        <f t="shared" si="3"/>
        <v>89.862804878048792</v>
      </c>
      <c r="M24" s="111">
        <f t="shared" si="6"/>
        <v>-11.083333333333329</v>
      </c>
      <c r="N24" s="18"/>
      <c r="O24" s="2"/>
    </row>
    <row r="25" spans="1:15" ht="56.25" x14ac:dyDescent="0.3">
      <c r="A25" s="3" t="s">
        <v>19</v>
      </c>
      <c r="B25" s="110" t="s">
        <v>6</v>
      </c>
      <c r="C25" s="110" t="s">
        <v>54</v>
      </c>
      <c r="D25" s="13">
        <v>352.33333333333331</v>
      </c>
      <c r="E25" s="95">
        <v>283.40499999999997</v>
      </c>
      <c r="F25" s="13">
        <v>354</v>
      </c>
      <c r="G25" s="95">
        <v>278.5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98.269261304493583</v>
      </c>
      <c r="K25" s="17">
        <f t="shared" si="2"/>
        <v>-4.9049999999999727</v>
      </c>
      <c r="L25" s="20">
        <f t="shared" si="3"/>
        <v>78.672316384180789</v>
      </c>
      <c r="M25" s="111">
        <f t="shared" si="6"/>
        <v>-75.5</v>
      </c>
      <c r="N25" s="18"/>
      <c r="O25" s="2"/>
    </row>
    <row r="26" spans="1:15" ht="56.25" x14ac:dyDescent="0.3">
      <c r="A26" s="3" t="s">
        <v>40</v>
      </c>
      <c r="B26" s="110" t="s">
        <v>6</v>
      </c>
      <c r="C26" s="110" t="s">
        <v>55</v>
      </c>
      <c r="D26" s="13">
        <v>487</v>
      </c>
      <c r="E26" s="95">
        <v>343.98750000000001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98.550092663250837</v>
      </c>
      <c r="K26" s="17">
        <f t="shared" si="2"/>
        <v>-4.9875000000000114</v>
      </c>
      <c r="L26" s="20">
        <f t="shared" si="3"/>
        <v>69.609856262833674</v>
      </c>
      <c r="M26" s="111">
        <f t="shared" si="6"/>
        <v>-148</v>
      </c>
      <c r="N26" s="18"/>
      <c r="O26" s="2"/>
    </row>
    <row r="27" spans="1:15" ht="18.75" x14ac:dyDescent="0.3">
      <c r="A27" s="3" t="s">
        <v>20</v>
      </c>
      <c r="B27" s="110" t="s">
        <v>6</v>
      </c>
      <c r="C27" s="110" t="s">
        <v>56</v>
      </c>
      <c r="D27" s="13">
        <v>920</v>
      </c>
      <c r="E27" s="95">
        <v>1190.1500000000001</v>
      </c>
      <c r="F27" s="13">
        <v>920</v>
      </c>
      <c r="G27" s="95">
        <v>1026.5</v>
      </c>
      <c r="H27" s="32">
        <f t="shared" si="0"/>
        <v>100</v>
      </c>
      <c r="I27" s="6">
        <f t="shared" si="1"/>
        <v>0</v>
      </c>
      <c r="J27" s="14">
        <f t="shared" si="5"/>
        <v>86.249632399277402</v>
      </c>
      <c r="K27" s="17">
        <f t="shared" si="2"/>
        <v>-163.65000000000009</v>
      </c>
      <c r="L27" s="20">
        <f t="shared" si="3"/>
        <v>111.57608695652175</v>
      </c>
      <c r="M27" s="111">
        <f t="shared" si="6"/>
        <v>106.5</v>
      </c>
      <c r="N27" s="18"/>
      <c r="O27" s="2"/>
    </row>
    <row r="28" spans="1:15" ht="18.75" x14ac:dyDescent="0.3">
      <c r="A28" s="3" t="s">
        <v>21</v>
      </c>
      <c r="B28" s="110" t="s">
        <v>6</v>
      </c>
      <c r="C28" s="110"/>
      <c r="D28" s="13">
        <v>49.333333333333336</v>
      </c>
      <c r="E28" s="95">
        <v>48.5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102.06185567010309</v>
      </c>
      <c r="K28" s="17">
        <f t="shared" si="2"/>
        <v>1</v>
      </c>
      <c r="L28" s="20">
        <f t="shared" si="3"/>
        <v>100.33783783783782</v>
      </c>
      <c r="M28" s="111">
        <f>G29-F29</f>
        <v>80.680000000000291</v>
      </c>
      <c r="N28" s="18"/>
      <c r="O28" s="2"/>
    </row>
    <row r="29" spans="1:15" ht="18.75" x14ac:dyDescent="0.3">
      <c r="A29" s="3" t="s">
        <v>22</v>
      </c>
      <c r="B29" s="110" t="s">
        <v>6</v>
      </c>
      <c r="C29" s="110" t="s">
        <v>57</v>
      </c>
      <c r="D29" s="13">
        <v>3202.8199999999997</v>
      </c>
      <c r="E29" s="95">
        <v>2856.75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28">
        <f t="shared" si="5"/>
        <v>114.93830401680232</v>
      </c>
      <c r="K29" s="17">
        <f t="shared" si="2"/>
        <v>426.75</v>
      </c>
      <c r="L29" s="20">
        <f t="shared" si="3"/>
        <v>102.51903010472023</v>
      </c>
      <c r="M29" s="111">
        <f>G29-F29</f>
        <v>80.680000000000291</v>
      </c>
      <c r="N29" s="18"/>
      <c r="O29" s="2"/>
    </row>
    <row r="30" spans="1:15" ht="18.75" x14ac:dyDescent="0.3">
      <c r="A30" s="3" t="s">
        <v>23</v>
      </c>
      <c r="B30" s="110" t="s">
        <v>6</v>
      </c>
      <c r="C30" s="110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60.3</v>
      </c>
      <c r="H30" s="32">
        <f t="shared" si="0"/>
        <v>100</v>
      </c>
      <c r="I30" s="6">
        <f t="shared" si="1"/>
        <v>0</v>
      </c>
      <c r="J30" s="28">
        <f t="shared" si="5"/>
        <v>105.37352555701179</v>
      </c>
      <c r="K30" s="17">
        <f t="shared" si="2"/>
        <v>3.0749999999999957</v>
      </c>
      <c r="L30" s="20">
        <f t="shared" si="3"/>
        <v>97.78378378378379</v>
      </c>
      <c r="M30" s="111">
        <f>G31-F31</f>
        <v>-36</v>
      </c>
      <c r="N30" s="18"/>
      <c r="O30" s="2"/>
    </row>
    <row r="31" spans="1:15" ht="37.5" x14ac:dyDescent="0.3">
      <c r="A31" s="3" t="s">
        <v>24</v>
      </c>
      <c r="B31" s="110" t="s">
        <v>6</v>
      </c>
      <c r="C31" s="110"/>
      <c r="D31" s="13">
        <v>110</v>
      </c>
      <c r="E31" s="95">
        <v>83.333333333333329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88.8</v>
      </c>
      <c r="K31" s="17">
        <f t="shared" si="2"/>
        <v>-9.3333333333333286</v>
      </c>
      <c r="L31" s="20">
        <f t="shared" si="3"/>
        <v>67.272727272727266</v>
      </c>
      <c r="M31" s="111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0" t="s">
        <v>6</v>
      </c>
      <c r="C32" s="110"/>
      <c r="D32" s="13">
        <v>112.21999999999998</v>
      </c>
      <c r="E32" s="95">
        <v>81.875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99.236641221374043</v>
      </c>
      <c r="K32" s="17">
        <f t="shared" si="2"/>
        <v>-0.625</v>
      </c>
      <c r="L32" s="111">
        <f t="shared" si="3"/>
        <v>72.402423810372497</v>
      </c>
      <c r="M32" s="111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0" t="s">
        <v>6</v>
      </c>
      <c r="C33" s="110" t="s">
        <v>53</v>
      </c>
      <c r="D33" s="13">
        <v>119.33333333333333</v>
      </c>
      <c r="E33" s="95">
        <v>104.5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96.650717703349287</v>
      </c>
      <c r="K33" s="17">
        <f t="shared" si="2"/>
        <v>-3.5</v>
      </c>
      <c r="L33" s="20">
        <f t="shared" si="3"/>
        <v>84.636871508379897</v>
      </c>
      <c r="M33" s="111">
        <f t="shared" si="7"/>
        <v>-18.333333333333329</v>
      </c>
      <c r="N33" s="187">
        <f>SUM(L33:L38)/6</f>
        <v>87.549885161059834</v>
      </c>
      <c r="O33" s="184">
        <f>SUM(M33:M38)/6</f>
        <v>-22.950555555555564</v>
      </c>
    </row>
    <row r="34" spans="1:15" ht="18.75" x14ac:dyDescent="0.3">
      <c r="A34" s="3" t="s">
        <v>63</v>
      </c>
      <c r="B34" s="110" t="s">
        <v>6</v>
      </c>
      <c r="C34" s="110"/>
      <c r="D34" s="13">
        <v>76</v>
      </c>
      <c r="E34" s="95">
        <v>65.172499999999999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28">
        <f t="shared" si="5"/>
        <v>107.40726533430511</v>
      </c>
      <c r="K34" s="17">
        <f t="shared" si="2"/>
        <v>4.8275000000000006</v>
      </c>
      <c r="L34" s="20">
        <f t="shared" si="3"/>
        <v>92.10526315789474</v>
      </c>
      <c r="M34" s="111">
        <f t="shared" si="7"/>
        <v>-6</v>
      </c>
      <c r="N34" s="187"/>
      <c r="O34" s="184"/>
    </row>
    <row r="35" spans="1:15" ht="18.75" x14ac:dyDescent="0.3">
      <c r="A35" s="3" t="s">
        <v>26</v>
      </c>
      <c r="B35" s="110" t="s">
        <v>6</v>
      </c>
      <c r="C35" s="110" t="s">
        <v>59</v>
      </c>
      <c r="D35" s="13">
        <v>79.666666666666671</v>
      </c>
      <c r="E35" s="95">
        <v>69.900000000000006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28">
        <f t="shared" si="5"/>
        <v>104.4349070100143</v>
      </c>
      <c r="K35" s="17">
        <f t="shared" si="2"/>
        <v>3.0999999999999943</v>
      </c>
      <c r="L35" s="20">
        <f t="shared" si="3"/>
        <v>91.631799163179906</v>
      </c>
      <c r="M35" s="111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0" t="s">
        <v>6</v>
      </c>
      <c r="C36" s="110" t="s">
        <v>53</v>
      </c>
      <c r="D36" s="13">
        <v>81.333333333333329</v>
      </c>
      <c r="E36" s="95">
        <v>72.25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28">
        <f t="shared" si="5"/>
        <v>107.95847750865053</v>
      </c>
      <c r="K36" s="17">
        <f t="shared" si="2"/>
        <v>5.75</v>
      </c>
      <c r="L36" s="20">
        <f t="shared" si="3"/>
        <v>95.901639344262307</v>
      </c>
      <c r="M36" s="111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0" t="s">
        <v>6</v>
      </c>
      <c r="C37" s="11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1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10" t="s">
        <v>6</v>
      </c>
      <c r="C38" s="110" t="s">
        <v>41</v>
      </c>
      <c r="D38" s="13">
        <v>99.666666666666671</v>
      </c>
      <c r="E38" s="95">
        <v>105.33333333333333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28">
        <f t="shared" si="5"/>
        <v>113.9240506329114</v>
      </c>
      <c r="K38" s="17">
        <f t="shared" si="2"/>
        <v>14.666666666666671</v>
      </c>
      <c r="L38" s="20">
        <f t="shared" si="3"/>
        <v>120.40133779264212</v>
      </c>
      <c r="M38" s="111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10" t="s">
        <v>6</v>
      </c>
      <c r="C39" s="110"/>
      <c r="D39" s="13">
        <v>101.66666666666667</v>
      </c>
      <c r="E39" s="95">
        <v>90.625</v>
      </c>
      <c r="F39" s="13">
        <v>101.66666666666667</v>
      </c>
      <c r="G39" s="95">
        <v>93.75</v>
      </c>
      <c r="H39" s="32">
        <f t="shared" si="0"/>
        <v>100</v>
      </c>
      <c r="I39" s="6">
        <f t="shared" si="1"/>
        <v>0</v>
      </c>
      <c r="J39" s="28">
        <f t="shared" si="5"/>
        <v>103.44827586206897</v>
      </c>
      <c r="K39" s="17">
        <f t="shared" si="2"/>
        <v>3.125</v>
      </c>
      <c r="L39" s="20">
        <f t="shared" si="3"/>
        <v>92.213114754098356</v>
      </c>
      <c r="M39" s="111">
        <f t="shared" si="7"/>
        <v>-7.9166666666666714</v>
      </c>
      <c r="N39" s="187">
        <f>SUM(L39:L45)/6</f>
        <v>87.027688777842513</v>
      </c>
      <c r="O39" s="184">
        <f>SUM(M39:M45)/6</f>
        <v>-74.75833333333334</v>
      </c>
    </row>
    <row r="40" spans="1:15" ht="18.75" x14ac:dyDescent="0.3">
      <c r="A40" s="3" t="s">
        <v>28</v>
      </c>
      <c r="B40" s="110" t="s">
        <v>6</v>
      </c>
      <c r="C40" s="110"/>
      <c r="D40" s="13">
        <v>136</v>
      </c>
      <c r="E40" s="95">
        <v>92.0625</v>
      </c>
      <c r="F40" s="13">
        <v>137.33333333333334</v>
      </c>
      <c r="G40" s="95">
        <v>99.5</v>
      </c>
      <c r="H40" s="32">
        <f t="shared" si="0"/>
        <v>100.98039215686273</v>
      </c>
      <c r="I40" s="6">
        <f t="shared" si="1"/>
        <v>1.3333333333333428</v>
      </c>
      <c r="J40" s="28">
        <f t="shared" si="5"/>
        <v>108.07875084860828</v>
      </c>
      <c r="K40" s="17">
        <f t="shared" si="2"/>
        <v>7.4375</v>
      </c>
      <c r="L40" s="20">
        <f t="shared" si="3"/>
        <v>72.451456310679603</v>
      </c>
      <c r="M40" s="111">
        <f t="shared" si="7"/>
        <v>-37.833333333333343</v>
      </c>
      <c r="N40" s="187"/>
      <c r="O40" s="184"/>
    </row>
    <row r="41" spans="1:15" ht="18.75" x14ac:dyDescent="0.3">
      <c r="A41" s="3" t="s">
        <v>29</v>
      </c>
      <c r="B41" s="110" t="s">
        <v>6</v>
      </c>
      <c r="C41" s="110"/>
      <c r="D41" s="13">
        <v>91</v>
      </c>
      <c r="E41" s="95">
        <v>81.5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96.319018404907979</v>
      </c>
      <c r="K41" s="17">
        <f t="shared" si="2"/>
        <v>-3</v>
      </c>
      <c r="L41" s="20">
        <f t="shared" si="3"/>
        <v>84.712230215827333</v>
      </c>
      <c r="M41" s="111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10" t="s">
        <v>6</v>
      </c>
      <c r="C42" s="110"/>
      <c r="D42" s="13">
        <v>126</v>
      </c>
      <c r="E42" s="95">
        <v>101.25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90.864197530864203</v>
      </c>
      <c r="K42" s="17">
        <f t="shared" si="2"/>
        <v>-9.25</v>
      </c>
      <c r="L42" s="20">
        <f t="shared" si="3"/>
        <v>73.015873015873012</v>
      </c>
      <c r="M42" s="111">
        <f t="shared" si="7"/>
        <v>-34</v>
      </c>
      <c r="N42" s="187"/>
      <c r="O42" s="184"/>
    </row>
    <row r="43" spans="1:15" ht="18.75" x14ac:dyDescent="0.3">
      <c r="A43" s="3" t="s">
        <v>64</v>
      </c>
      <c r="B43" s="110" t="s">
        <v>6</v>
      </c>
      <c r="C43" s="110"/>
      <c r="D43" s="13">
        <v>99.333333333333329</v>
      </c>
      <c r="E43" s="95">
        <v>78.125</v>
      </c>
      <c r="F43" s="13">
        <v>99.333333333333329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93.44</v>
      </c>
      <c r="K43" s="17">
        <f t="shared" si="2"/>
        <v>-5.125</v>
      </c>
      <c r="L43" s="20">
        <f t="shared" si="3"/>
        <v>73.489932885906043</v>
      </c>
      <c r="M43" s="111">
        <f t="shared" si="7"/>
        <v>-26.333333333333329</v>
      </c>
      <c r="N43" s="187"/>
      <c r="O43" s="184"/>
    </row>
    <row r="44" spans="1:15" ht="37.5" x14ac:dyDescent="0.3">
      <c r="A44" s="3" t="s">
        <v>31</v>
      </c>
      <c r="B44" s="110" t="s">
        <v>6</v>
      </c>
      <c r="C44" s="110" t="s">
        <v>52</v>
      </c>
      <c r="D44" s="13">
        <v>453</v>
      </c>
      <c r="E44" s="95">
        <v>288.63333333333333</v>
      </c>
      <c r="F44" s="13">
        <v>443</v>
      </c>
      <c r="G44" s="95">
        <v>308.7</v>
      </c>
      <c r="H44" s="32">
        <f t="shared" si="0"/>
        <v>97.792494481236204</v>
      </c>
      <c r="I44" s="6">
        <f t="shared" si="1"/>
        <v>-10</v>
      </c>
      <c r="J44" s="28">
        <f t="shared" si="5"/>
        <v>106.95230396119644</v>
      </c>
      <c r="K44" s="17">
        <f t="shared" si="2"/>
        <v>20.066666666666663</v>
      </c>
      <c r="L44" s="20">
        <f t="shared" si="3"/>
        <v>69.683972911963878</v>
      </c>
      <c r="M44" s="111">
        <f t="shared" si="7"/>
        <v>-134.30000000000001</v>
      </c>
      <c r="N44" s="187"/>
      <c r="O44" s="184"/>
    </row>
    <row r="45" spans="1:15" ht="37.5" x14ac:dyDescent="0.3">
      <c r="A45" s="3" t="s">
        <v>46</v>
      </c>
      <c r="B45" s="110" t="s">
        <v>6</v>
      </c>
      <c r="C45" s="110" t="s">
        <v>52</v>
      </c>
      <c r="D45" s="13">
        <v>467</v>
      </c>
      <c r="E45" s="95">
        <v>302.33333333333331</v>
      </c>
      <c r="F45" s="13">
        <v>447</v>
      </c>
      <c r="G45" s="95">
        <v>253</v>
      </c>
      <c r="H45" s="32">
        <f t="shared" si="0"/>
        <v>95.717344753747327</v>
      </c>
      <c r="I45" s="6">
        <f t="shared" si="1"/>
        <v>-20</v>
      </c>
      <c r="J45" s="14">
        <f t="shared" si="5"/>
        <v>83.682469680264617</v>
      </c>
      <c r="K45" s="17">
        <f t="shared" si="2"/>
        <v>-49.333333333333314</v>
      </c>
      <c r="L45" s="20">
        <f t="shared" si="3"/>
        <v>56.599552572706934</v>
      </c>
      <c r="M45" s="111">
        <f t="shared" si="7"/>
        <v>-194</v>
      </c>
      <c r="N45" s="187"/>
      <c r="O45" s="184"/>
    </row>
    <row r="46" spans="1:15" ht="18.75" x14ac:dyDescent="0.3">
      <c r="A46" s="3" t="s">
        <v>32</v>
      </c>
      <c r="B46" s="110" t="s">
        <v>6</v>
      </c>
      <c r="C46" s="110" t="s">
        <v>60</v>
      </c>
      <c r="D46" s="13">
        <v>287.33333333333331</v>
      </c>
      <c r="E46" s="95">
        <v>195.83333333333334</v>
      </c>
      <c r="F46" s="13">
        <v>287.66666666666669</v>
      </c>
      <c r="G46" s="95">
        <v>204</v>
      </c>
      <c r="H46" s="32">
        <f t="shared" si="0"/>
        <v>100.11600928074247</v>
      </c>
      <c r="I46" s="6">
        <f t="shared" si="1"/>
        <v>0.33333333333337123</v>
      </c>
      <c r="J46" s="28">
        <f t="shared" si="5"/>
        <v>104.17021276595744</v>
      </c>
      <c r="K46" s="17">
        <f t="shared" si="2"/>
        <v>8.1666666666666572</v>
      </c>
      <c r="L46" s="20">
        <f t="shared" si="3"/>
        <v>70.915411355735799</v>
      </c>
      <c r="M46" s="111">
        <f t="shared" si="7"/>
        <v>-83.666666666666686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86.539061198947437</v>
      </c>
      <c r="M47" s="19">
        <f>SUM(M6:M46)/40</f>
        <v>-66.289541666666665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36"/>
      <c r="D4" s="175" t="s">
        <v>1</v>
      </c>
      <c r="E4" s="175"/>
      <c r="F4" s="175"/>
      <c r="G4" s="175"/>
      <c r="H4" s="175" t="s">
        <v>75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37"/>
      <c r="D6" s="182">
        <v>45854</v>
      </c>
      <c r="E6" s="183"/>
      <c r="F6" s="182">
        <v>45861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87">
        <f>SUM(L7:L12)/5</f>
        <v>82.168758173064049</v>
      </c>
      <c r="O7" s="184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87"/>
      <c r="O8" s="184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87"/>
      <c r="O12" s="184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87">
        <f>SUM(L16:L22)/7</f>
        <v>85.224535406656869</v>
      </c>
      <c r="O16" s="184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87"/>
      <c r="O17" s="184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87"/>
      <c r="O19" s="184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87"/>
      <c r="O20" s="184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87"/>
      <c r="O22" s="184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87">
        <f>SUM(L33:L38)/6</f>
        <v>86.687201420116196</v>
      </c>
      <c r="O33" s="184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87"/>
      <c r="O38" s="184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87">
        <f>SUM(L39:L45)/6</f>
        <v>100.24055552253782</v>
      </c>
      <c r="O39" s="184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87"/>
      <c r="O40" s="184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87"/>
      <c r="O42" s="184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87"/>
      <c r="O43" s="184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87"/>
      <c r="O44" s="184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87"/>
      <c r="O45" s="184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47" sqref="R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12"/>
      <c r="D4" s="175" t="s">
        <v>1</v>
      </c>
      <c r="E4" s="175"/>
      <c r="F4" s="175"/>
      <c r="G4" s="175"/>
      <c r="H4" s="175" t="s">
        <v>93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1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13"/>
      <c r="D6" s="190">
        <v>46092</v>
      </c>
      <c r="E6" s="183"/>
      <c r="F6" s="190">
        <v>46099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4" t="s">
        <v>6</v>
      </c>
      <c r="C7" s="11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5">
        <f t="shared" ref="L7:L46" si="3">G7/F7*100</f>
        <v>0</v>
      </c>
      <c r="M7" s="115">
        <f t="shared" ref="M7:M16" si="4">G7-F7</f>
        <v>-963</v>
      </c>
      <c r="N7" s="187">
        <f>SUM(L7:L12)/5</f>
        <v>84.040066164644159</v>
      </c>
      <c r="O7" s="184">
        <f>SUM(M7:M12)/5</f>
        <v>-298.10000000000002</v>
      </c>
    </row>
    <row r="8" spans="1:15" ht="18.75" x14ac:dyDescent="0.3">
      <c r="A8" s="3" t="s">
        <v>50</v>
      </c>
      <c r="B8" s="114" t="s">
        <v>6</v>
      </c>
      <c r="C8" s="114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5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4" t="s">
        <v>6</v>
      </c>
      <c r="C9" s="114"/>
      <c r="D9" s="13">
        <v>534.33333333333337</v>
      </c>
      <c r="E9" s="95">
        <v>308.5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57.735495945102933</v>
      </c>
      <c r="M9" s="115">
        <f t="shared" si="4"/>
        <v>-225.83333333333337</v>
      </c>
      <c r="N9" s="187"/>
      <c r="O9" s="184"/>
    </row>
    <row r="10" spans="1:15" ht="18.75" x14ac:dyDescent="0.3">
      <c r="A10" s="3" t="s">
        <v>7</v>
      </c>
      <c r="B10" s="114" t="s">
        <v>6</v>
      </c>
      <c r="C10" s="114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5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4" t="s">
        <v>6</v>
      </c>
      <c r="C11" s="114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5">
        <f t="shared" si="4"/>
        <v>7.5</v>
      </c>
      <c r="N11" s="187"/>
      <c r="O11" s="184"/>
    </row>
    <row r="12" spans="1:15" ht="18.75" x14ac:dyDescent="0.3">
      <c r="A12" s="3" t="s">
        <v>12</v>
      </c>
      <c r="B12" s="114" t="s">
        <v>6</v>
      </c>
      <c r="C12" s="114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5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4" t="s">
        <v>6</v>
      </c>
      <c r="C13" s="114" t="s">
        <v>51</v>
      </c>
      <c r="D13" s="13">
        <v>92</v>
      </c>
      <c r="E13" s="95">
        <v>92</v>
      </c>
      <c r="F13" s="13">
        <v>92</v>
      </c>
      <c r="G13" s="95">
        <v>92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100</v>
      </c>
      <c r="M13" s="115">
        <f t="shared" si="4"/>
        <v>0</v>
      </c>
      <c r="N13" s="18"/>
      <c r="O13" s="2"/>
    </row>
    <row r="14" spans="1:15" ht="18.75" x14ac:dyDescent="0.3">
      <c r="A14" s="3" t="s">
        <v>67</v>
      </c>
      <c r="B14" s="114" t="s">
        <v>6</v>
      </c>
      <c r="C14" s="114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5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4" t="s">
        <v>6</v>
      </c>
      <c r="C15" s="114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5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4" t="s">
        <v>6</v>
      </c>
      <c r="C16" s="114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5">
        <f t="shared" si="4"/>
        <v>-65.166666666666742</v>
      </c>
      <c r="N16" s="187">
        <f>SUM(L16:L22)/7</f>
        <v>89.302705021700049</v>
      </c>
      <c r="O16" s="184">
        <f>SUM(M16:M22)/7</f>
        <v>-67.63833333333335</v>
      </c>
    </row>
    <row r="17" spans="1:15" ht="18.75" x14ac:dyDescent="0.3">
      <c r="A17" s="3" t="s">
        <v>35</v>
      </c>
      <c r="B17" s="114" t="s">
        <v>8</v>
      </c>
      <c r="C17" s="114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5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4" t="s">
        <v>6</v>
      </c>
      <c r="C18" s="114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5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4" t="s">
        <v>6</v>
      </c>
      <c r="C19" s="114" t="s">
        <v>52</v>
      </c>
      <c r="D19" s="13">
        <v>579.58000000000004</v>
      </c>
      <c r="E19" s="95">
        <v>465.69499999999999</v>
      </c>
      <c r="F19" s="13">
        <v>604.9133333333333</v>
      </c>
      <c r="G19" s="95">
        <v>465.69499999999999</v>
      </c>
      <c r="H19" s="33">
        <f t="shared" si="0"/>
        <v>104.37098128529854</v>
      </c>
      <c r="I19" s="28">
        <f t="shared" si="1"/>
        <v>25.333333333333258</v>
      </c>
      <c r="J19" s="14">
        <f t="shared" si="5"/>
        <v>100</v>
      </c>
      <c r="K19" s="17">
        <f t="shared" si="2"/>
        <v>0</v>
      </c>
      <c r="L19" s="20">
        <f t="shared" si="3"/>
        <v>76.985408378059674</v>
      </c>
      <c r="M19" s="115">
        <f t="shared" si="6"/>
        <v>-139.21833333333331</v>
      </c>
      <c r="N19" s="187"/>
      <c r="O19" s="184"/>
    </row>
    <row r="20" spans="1:15" ht="38.25" customHeight="1" x14ac:dyDescent="0.3">
      <c r="A20" s="3" t="s">
        <v>38</v>
      </c>
      <c r="B20" s="114" t="s">
        <v>6</v>
      </c>
      <c r="C20" s="114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5">
        <f t="shared" si="6"/>
        <v>-36.5</v>
      </c>
      <c r="N20" s="187"/>
      <c r="O20" s="184"/>
    </row>
    <row r="21" spans="1:15" ht="37.5" x14ac:dyDescent="0.3">
      <c r="A21" s="3" t="s">
        <v>16</v>
      </c>
      <c r="B21" s="114" t="s">
        <v>8</v>
      </c>
      <c r="C21" s="114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5">
        <f t="shared" si="6"/>
        <v>-13.75</v>
      </c>
      <c r="N21" s="187"/>
      <c r="O21" s="184"/>
    </row>
    <row r="22" spans="1:15" ht="18.75" x14ac:dyDescent="0.3">
      <c r="A22" s="3" t="s">
        <v>39</v>
      </c>
      <c r="B22" s="114" t="s">
        <v>6</v>
      </c>
      <c r="C22" s="114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5">
        <f t="shared" si="6"/>
        <v>-271.5</v>
      </c>
      <c r="N22" s="187"/>
      <c r="O22" s="184"/>
    </row>
    <row r="23" spans="1:15" ht="18.75" x14ac:dyDescent="0.3">
      <c r="A23" s="3" t="s">
        <v>17</v>
      </c>
      <c r="B23" s="114" t="s">
        <v>9</v>
      </c>
      <c r="C23" s="114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5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4" t="s">
        <v>6</v>
      </c>
      <c r="C24" s="114" t="s">
        <v>53</v>
      </c>
      <c r="D24" s="13">
        <v>109.33333333333333</v>
      </c>
      <c r="E24" s="95">
        <v>98.25</v>
      </c>
      <c r="F24" s="13">
        <v>111</v>
      </c>
      <c r="G24" s="95">
        <v>98.25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5">
        <f t="shared" si="6"/>
        <v>-12.75</v>
      </c>
      <c r="N24" s="18"/>
      <c r="O24" s="2"/>
    </row>
    <row r="25" spans="1:15" ht="56.25" x14ac:dyDescent="0.3">
      <c r="A25" s="3" t="s">
        <v>19</v>
      </c>
      <c r="B25" s="114" t="s">
        <v>6</v>
      </c>
      <c r="C25" s="114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5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4" t="s">
        <v>6</v>
      </c>
      <c r="C26" s="114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5">
        <f t="shared" si="6"/>
        <v>-148</v>
      </c>
      <c r="N26" s="18"/>
      <c r="O26" s="2"/>
    </row>
    <row r="27" spans="1:15" ht="18.75" x14ac:dyDescent="0.3">
      <c r="A27" s="3" t="s">
        <v>20</v>
      </c>
      <c r="B27" s="114" t="s">
        <v>6</v>
      </c>
      <c r="C27" s="114" t="s">
        <v>56</v>
      </c>
      <c r="D27" s="13">
        <v>920</v>
      </c>
      <c r="E27" s="95">
        <v>1026.5</v>
      </c>
      <c r="F27" s="13">
        <v>920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100.68192888455918</v>
      </c>
      <c r="K27" s="17">
        <f t="shared" si="2"/>
        <v>7</v>
      </c>
      <c r="L27" s="20">
        <f t="shared" si="3"/>
        <v>112.33695652173914</v>
      </c>
      <c r="M27" s="115">
        <f t="shared" si="6"/>
        <v>113.5</v>
      </c>
      <c r="N27" s="18"/>
      <c r="O27" s="2"/>
    </row>
    <row r="28" spans="1:15" ht="18.75" x14ac:dyDescent="0.3">
      <c r="A28" s="3" t="s">
        <v>21</v>
      </c>
      <c r="B28" s="114" t="s">
        <v>6</v>
      </c>
      <c r="C28" s="114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5">
        <f>G29-F29</f>
        <v>80.680000000000291</v>
      </c>
      <c r="N28" s="18"/>
      <c r="O28" s="2"/>
    </row>
    <row r="29" spans="1:15" ht="18.75" x14ac:dyDescent="0.3">
      <c r="A29" s="3" t="s">
        <v>22</v>
      </c>
      <c r="B29" s="114" t="s">
        <v>6</v>
      </c>
      <c r="C29" s="114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5">
        <f>G29-F29</f>
        <v>80.680000000000291</v>
      </c>
      <c r="N29" s="18"/>
      <c r="O29" s="2"/>
    </row>
    <row r="30" spans="1:15" ht="18.75" x14ac:dyDescent="0.3">
      <c r="A30" s="3" t="s">
        <v>23</v>
      </c>
      <c r="B30" s="114" t="s">
        <v>6</v>
      </c>
      <c r="C30" s="114" t="s">
        <v>58</v>
      </c>
      <c r="D30" s="13">
        <v>61.666666666666664</v>
      </c>
      <c r="E30" s="95">
        <v>60.3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98.673300165837489</v>
      </c>
      <c r="K30" s="17">
        <f t="shared" si="2"/>
        <v>-0.79999999999999716</v>
      </c>
      <c r="L30" s="20">
        <f t="shared" si="3"/>
        <v>96.486486486486484</v>
      </c>
      <c r="M30" s="115">
        <f>G31-F31</f>
        <v>-36</v>
      </c>
      <c r="N30" s="18"/>
      <c r="O30" s="2"/>
    </row>
    <row r="31" spans="1:15" ht="37.5" x14ac:dyDescent="0.3">
      <c r="A31" s="3" t="s">
        <v>24</v>
      </c>
      <c r="B31" s="114" t="s">
        <v>6</v>
      </c>
      <c r="C31" s="114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5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4" t="s">
        <v>6</v>
      </c>
      <c r="C32" s="114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5">
        <f t="shared" si="3"/>
        <v>72.402423810372497</v>
      </c>
      <c r="M32" s="115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4" t="s">
        <v>6</v>
      </c>
      <c r="C33" s="114" t="s">
        <v>53</v>
      </c>
      <c r="D33" s="13">
        <v>123</v>
      </c>
      <c r="E33" s="95">
        <v>101</v>
      </c>
      <c r="F33" s="13">
        <v>119.33333333333333</v>
      </c>
      <c r="G33" s="95">
        <v>101</v>
      </c>
      <c r="H33" s="32">
        <f t="shared" si="0"/>
        <v>97.018970189701889</v>
      </c>
      <c r="I33" s="6">
        <f t="shared" si="1"/>
        <v>-3.6666666666666714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5">
        <f t="shared" si="7"/>
        <v>-18.333333333333329</v>
      </c>
      <c r="N33" s="187">
        <f>SUM(L33:L38)/6</f>
        <v>86.695194091780536</v>
      </c>
      <c r="O33" s="184">
        <f>SUM(M33:M38)/6</f>
        <v>-26.145</v>
      </c>
    </row>
    <row r="34" spans="1:15" ht="18.75" x14ac:dyDescent="0.3">
      <c r="A34" s="3" t="s">
        <v>63</v>
      </c>
      <c r="B34" s="114" t="s">
        <v>6</v>
      </c>
      <c r="C34" s="114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5">
        <f t="shared" si="7"/>
        <v>-6</v>
      </c>
      <c r="N34" s="187"/>
      <c r="O34" s="184"/>
    </row>
    <row r="35" spans="1:15" ht="18.75" x14ac:dyDescent="0.3">
      <c r="A35" s="3" t="s">
        <v>26</v>
      </c>
      <c r="B35" s="114" t="s">
        <v>6</v>
      </c>
      <c r="C35" s="114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5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4" t="s">
        <v>6</v>
      </c>
      <c r="C36" s="114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5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4" t="s">
        <v>6</v>
      </c>
      <c r="C37" s="114" t="s">
        <v>45</v>
      </c>
      <c r="D37" s="13">
        <v>208.33333333333334</v>
      </c>
      <c r="E37" s="95">
        <v>84.63</v>
      </c>
      <c r="F37" s="13">
        <v>225.83333333333334</v>
      </c>
      <c r="G37" s="95">
        <v>84.63</v>
      </c>
      <c r="H37" s="33">
        <f t="shared" si="0"/>
        <v>108.4</v>
      </c>
      <c r="I37" s="28">
        <f t="shared" si="1"/>
        <v>17.5</v>
      </c>
      <c r="J37" s="14">
        <f t="shared" si="5"/>
        <v>100</v>
      </c>
      <c r="K37" s="17">
        <f t="shared" si="2"/>
        <v>0</v>
      </c>
      <c r="L37" s="20">
        <f t="shared" si="3"/>
        <v>37.474538745387449</v>
      </c>
      <c r="M37" s="115">
        <f t="shared" si="7"/>
        <v>-141.20333333333335</v>
      </c>
      <c r="N37" s="187"/>
      <c r="O37" s="184"/>
    </row>
    <row r="38" spans="1:15" ht="18.75" x14ac:dyDescent="0.3">
      <c r="A38" s="3" t="s">
        <v>44</v>
      </c>
      <c r="B38" s="114" t="s">
        <v>6</v>
      </c>
      <c r="C38" s="114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5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14" t="s">
        <v>6</v>
      </c>
      <c r="C39" s="114"/>
      <c r="D39" s="13">
        <v>100.66666666666667</v>
      </c>
      <c r="E39" s="95">
        <v>93.75</v>
      </c>
      <c r="F39" s="13">
        <v>99</v>
      </c>
      <c r="G39" s="95">
        <v>93.75</v>
      </c>
      <c r="H39" s="32">
        <f t="shared" si="0"/>
        <v>98.344370860927143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5">
        <f t="shared" si="7"/>
        <v>-5.25</v>
      </c>
      <c r="N39" s="187">
        <f>SUM(L39:L45)/6</f>
        <v>88.459906803172942</v>
      </c>
      <c r="O39" s="184">
        <f>SUM(M39:M45)/6</f>
        <v>-63.152777777777779</v>
      </c>
    </row>
    <row r="40" spans="1:15" ht="18.75" x14ac:dyDescent="0.3">
      <c r="A40" s="3" t="s">
        <v>28</v>
      </c>
      <c r="B40" s="114" t="s">
        <v>6</v>
      </c>
      <c r="C40" s="114"/>
      <c r="D40" s="13">
        <v>139.33333333333334</v>
      </c>
      <c r="E40" s="95">
        <v>99.5</v>
      </c>
      <c r="F40" s="13">
        <v>136</v>
      </c>
      <c r="G40" s="95">
        <v>99.5</v>
      </c>
      <c r="H40" s="32">
        <f t="shared" si="0"/>
        <v>97.607655502392348</v>
      </c>
      <c r="I40" s="6">
        <f t="shared" si="1"/>
        <v>-3.3333333333333428</v>
      </c>
      <c r="J40" s="14">
        <f t="shared" si="5"/>
        <v>100</v>
      </c>
      <c r="K40" s="17">
        <f t="shared" si="2"/>
        <v>0</v>
      </c>
      <c r="L40" s="20">
        <f t="shared" si="3"/>
        <v>73.161764705882348</v>
      </c>
      <c r="M40" s="115">
        <f t="shared" si="7"/>
        <v>-36.5</v>
      </c>
      <c r="N40" s="187"/>
      <c r="O40" s="184"/>
    </row>
    <row r="41" spans="1:15" ht="18.75" x14ac:dyDescent="0.3">
      <c r="A41" s="3" t="s">
        <v>29</v>
      </c>
      <c r="B41" s="114" t="s">
        <v>6</v>
      </c>
      <c r="C41" s="114"/>
      <c r="D41" s="13">
        <v>91</v>
      </c>
      <c r="E41" s="95">
        <v>75.5</v>
      </c>
      <c r="F41" s="13">
        <v>91</v>
      </c>
      <c r="G41" s="95">
        <v>75.5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82.967032967032978</v>
      </c>
      <c r="M41" s="115">
        <f t="shared" si="7"/>
        <v>-15.5</v>
      </c>
      <c r="N41" s="187"/>
      <c r="O41" s="184"/>
    </row>
    <row r="42" spans="1:15" ht="18.75" x14ac:dyDescent="0.3">
      <c r="A42" s="3" t="s">
        <v>30</v>
      </c>
      <c r="B42" s="114" t="s">
        <v>6</v>
      </c>
      <c r="C42" s="114"/>
      <c r="D42" s="13">
        <v>126</v>
      </c>
      <c r="E42" s="95">
        <v>92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73.015873015873012</v>
      </c>
      <c r="M42" s="115">
        <f t="shared" si="7"/>
        <v>-34</v>
      </c>
      <c r="N42" s="187"/>
      <c r="O42" s="184"/>
    </row>
    <row r="43" spans="1:15" ht="18.75" x14ac:dyDescent="0.3">
      <c r="A43" s="3" t="s">
        <v>64</v>
      </c>
      <c r="B43" s="114" t="s">
        <v>6</v>
      </c>
      <c r="C43" s="114"/>
      <c r="D43" s="13">
        <v>99.333333333333329</v>
      </c>
      <c r="E43" s="95">
        <v>73</v>
      </c>
      <c r="F43" s="13">
        <v>97.666666666666671</v>
      </c>
      <c r="G43" s="95">
        <v>73</v>
      </c>
      <c r="H43" s="32">
        <f t="shared" si="0"/>
        <v>98.322147651006716</v>
      </c>
      <c r="I43" s="6">
        <f t="shared" si="1"/>
        <v>-1.6666666666666572</v>
      </c>
      <c r="J43" s="14">
        <f t="shared" si="5"/>
        <v>100</v>
      </c>
      <c r="K43" s="17">
        <f t="shared" si="2"/>
        <v>0</v>
      </c>
      <c r="L43" s="20">
        <f t="shared" si="3"/>
        <v>74.744027303754265</v>
      </c>
      <c r="M43" s="115">
        <f t="shared" si="7"/>
        <v>-24.666666666666671</v>
      </c>
      <c r="N43" s="187"/>
      <c r="O43" s="184"/>
    </row>
    <row r="44" spans="1:15" ht="37.5" x14ac:dyDescent="0.3">
      <c r="A44" s="3" t="s">
        <v>31</v>
      </c>
      <c r="B44" s="114" t="s">
        <v>6</v>
      </c>
      <c r="C44" s="114" t="s">
        <v>52</v>
      </c>
      <c r="D44" s="13">
        <v>444.33333333333331</v>
      </c>
      <c r="E44" s="95">
        <v>308.7</v>
      </c>
      <c r="F44" s="13">
        <v>414.33333333333331</v>
      </c>
      <c r="G44" s="95">
        <v>290</v>
      </c>
      <c r="H44" s="32">
        <f t="shared" si="0"/>
        <v>93.248312078019495</v>
      </c>
      <c r="I44" s="6">
        <f t="shared" si="1"/>
        <v>-30</v>
      </c>
      <c r="J44" s="14">
        <f t="shared" si="5"/>
        <v>93.942338840298021</v>
      </c>
      <c r="K44" s="17">
        <f t="shared" si="2"/>
        <v>-18.699999999999989</v>
      </c>
      <c r="L44" s="20">
        <f t="shared" si="3"/>
        <v>69.991954947707157</v>
      </c>
      <c r="M44" s="115">
        <f t="shared" si="7"/>
        <v>-124.33333333333331</v>
      </c>
      <c r="N44" s="187"/>
      <c r="O44" s="184"/>
    </row>
    <row r="45" spans="1:15" ht="37.5" x14ac:dyDescent="0.3">
      <c r="A45" s="3" t="s">
        <v>46</v>
      </c>
      <c r="B45" s="114" t="s">
        <v>6</v>
      </c>
      <c r="C45" s="114" t="s">
        <v>52</v>
      </c>
      <c r="D45" s="13">
        <v>399</v>
      </c>
      <c r="E45" s="95">
        <v>228</v>
      </c>
      <c r="F45" s="13">
        <v>366.66666666666669</v>
      </c>
      <c r="G45" s="95">
        <v>228</v>
      </c>
      <c r="H45" s="32">
        <f t="shared" si="0"/>
        <v>91.896407685881371</v>
      </c>
      <c r="I45" s="6">
        <f t="shared" si="1"/>
        <v>-32.333333333333314</v>
      </c>
      <c r="J45" s="14">
        <f t="shared" si="5"/>
        <v>100</v>
      </c>
      <c r="K45" s="17">
        <f t="shared" si="2"/>
        <v>0</v>
      </c>
      <c r="L45" s="20">
        <f t="shared" si="3"/>
        <v>62.18181818181818</v>
      </c>
      <c r="M45" s="115">
        <f t="shared" si="7"/>
        <v>-138.66666666666669</v>
      </c>
      <c r="N45" s="187"/>
      <c r="O45" s="184"/>
    </row>
    <row r="46" spans="1:15" ht="18.75" x14ac:dyDescent="0.3">
      <c r="A46" s="3" t="s">
        <v>32</v>
      </c>
      <c r="B46" s="114" t="s">
        <v>6</v>
      </c>
      <c r="C46" s="114" t="s">
        <v>60</v>
      </c>
      <c r="D46" s="13">
        <v>287.66666666666669</v>
      </c>
      <c r="E46" s="95">
        <v>204</v>
      </c>
      <c r="F46" s="13">
        <v>264.33333333333331</v>
      </c>
      <c r="G46" s="95">
        <v>204</v>
      </c>
      <c r="H46" s="32">
        <f t="shared" si="0"/>
        <v>91.888760139049822</v>
      </c>
      <c r="I46" s="6">
        <f t="shared" si="1"/>
        <v>-23.333333333333371</v>
      </c>
      <c r="J46" s="14">
        <f t="shared" si="5"/>
        <v>100</v>
      </c>
      <c r="K46" s="17">
        <f t="shared" si="2"/>
        <v>0</v>
      </c>
      <c r="L46" s="20">
        <f t="shared" si="3"/>
        <v>77.175283732660787</v>
      </c>
      <c r="M46" s="115">
        <f t="shared" si="7"/>
        <v>-60.333333333333314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86.561690425288731</v>
      </c>
      <c r="M47" s="19">
        <f>SUM(M6:M46)/40</f>
        <v>-65.194541666666666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8" zoomScale="70" zoomScaleNormal="70" workbookViewId="0">
      <selection activeCell="Q16" sqref="Q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17"/>
      <c r="D4" s="175" t="s">
        <v>1</v>
      </c>
      <c r="E4" s="175"/>
      <c r="F4" s="175"/>
      <c r="G4" s="175"/>
      <c r="H4" s="175" t="s">
        <v>94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1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18"/>
      <c r="D6" s="190">
        <v>46099</v>
      </c>
      <c r="E6" s="183"/>
      <c r="F6" s="190">
        <v>46106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9" t="s">
        <v>6</v>
      </c>
      <c r="C7" s="119" t="s">
        <v>45</v>
      </c>
      <c r="D7" s="13">
        <v>963</v>
      </c>
      <c r="E7" s="95">
        <v>0</v>
      </c>
      <c r="F7" s="13">
        <v>826.5</v>
      </c>
      <c r="G7" s="95">
        <v>0</v>
      </c>
      <c r="H7" s="32">
        <f t="shared" ref="H7:H46" si="0">F7/D7*100</f>
        <v>85.82554517133957</v>
      </c>
      <c r="I7" s="6">
        <f t="shared" ref="I7:I46" si="1">F7-D7</f>
        <v>-136.5</v>
      </c>
      <c r="J7" s="14">
        <v>0</v>
      </c>
      <c r="K7" s="17">
        <f t="shared" ref="K7:K46" si="2">G7-E7</f>
        <v>0</v>
      </c>
      <c r="L7" s="116">
        <f t="shared" ref="L7:L46" si="3">G7/F7*100</f>
        <v>0</v>
      </c>
      <c r="M7" s="116">
        <f t="shared" ref="M7:M16" si="4">G7-F7</f>
        <v>-826.5</v>
      </c>
      <c r="N7" s="187">
        <f>SUM(L7:L12)/5</f>
        <v>84.657658179616078</v>
      </c>
      <c r="O7" s="184">
        <f>SUM(M7:M12)/5</f>
        <v>-267.5</v>
      </c>
    </row>
    <row r="8" spans="1:15" ht="18.75" x14ac:dyDescent="0.3">
      <c r="A8" s="3" t="s">
        <v>50</v>
      </c>
      <c r="B8" s="119" t="s">
        <v>6</v>
      </c>
      <c r="C8" s="119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6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19" t="s">
        <v>6</v>
      </c>
      <c r="C9" s="119"/>
      <c r="D9" s="13">
        <v>534.33333333333337</v>
      </c>
      <c r="E9" s="95">
        <v>308.5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28">
        <f t="shared" si="5"/>
        <v>105.3484602917342</v>
      </c>
      <c r="K9" s="34">
        <f t="shared" si="2"/>
        <v>16.5</v>
      </c>
      <c r="L9" s="20">
        <f t="shared" si="3"/>
        <v>60.823456019962563</v>
      </c>
      <c r="M9" s="116">
        <f t="shared" si="4"/>
        <v>-209.33333333333337</v>
      </c>
      <c r="N9" s="187"/>
      <c r="O9" s="184"/>
    </row>
    <row r="10" spans="1:15" ht="18.75" x14ac:dyDescent="0.3">
      <c r="A10" s="3" t="s">
        <v>7</v>
      </c>
      <c r="B10" s="119" t="s">
        <v>6</v>
      </c>
      <c r="C10" s="119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6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19" t="s">
        <v>6</v>
      </c>
      <c r="C11" s="119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6">
        <f t="shared" si="4"/>
        <v>7.5</v>
      </c>
      <c r="N11" s="187"/>
      <c r="O11" s="184"/>
    </row>
    <row r="12" spans="1:15" ht="18.75" x14ac:dyDescent="0.3">
      <c r="A12" s="3" t="s">
        <v>12</v>
      </c>
      <c r="B12" s="119" t="s">
        <v>6</v>
      </c>
      <c r="C12" s="119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6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19" t="s">
        <v>6</v>
      </c>
      <c r="C13" s="119" t="s">
        <v>51</v>
      </c>
      <c r="D13" s="13">
        <v>92</v>
      </c>
      <c r="E13" s="95">
        <v>92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89.673913043478265</v>
      </c>
      <c r="K13" s="26">
        <f t="shared" si="2"/>
        <v>-9.5</v>
      </c>
      <c r="L13" s="20">
        <f t="shared" si="3"/>
        <v>89.673913043478265</v>
      </c>
      <c r="M13" s="116">
        <f t="shared" si="4"/>
        <v>-9.5</v>
      </c>
      <c r="N13" s="18"/>
      <c r="O13" s="2"/>
    </row>
    <row r="14" spans="1:15" ht="18.75" x14ac:dyDescent="0.3">
      <c r="A14" s="3" t="s">
        <v>67</v>
      </c>
      <c r="B14" s="119" t="s">
        <v>6</v>
      </c>
      <c r="C14" s="119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6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9" t="s">
        <v>6</v>
      </c>
      <c r="C15" s="119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6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9" t="s">
        <v>6</v>
      </c>
      <c r="C16" s="119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6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19" t="s">
        <v>8</v>
      </c>
      <c r="C17" s="119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6">
        <f>G18-F18</f>
        <v>26.333333333333314</v>
      </c>
      <c r="N17" s="187"/>
      <c r="O17" s="184"/>
    </row>
    <row r="18" spans="1:15" ht="18.75" x14ac:dyDescent="0.3">
      <c r="A18" s="3" t="s">
        <v>36</v>
      </c>
      <c r="B18" s="119" t="s">
        <v>6</v>
      </c>
      <c r="C18" s="119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6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19" t="s">
        <v>6</v>
      </c>
      <c r="C19" s="119" t="s">
        <v>52</v>
      </c>
      <c r="D19" s="13">
        <v>604.9133333333333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95.812072252774513</v>
      </c>
      <c r="I19" s="6">
        <f t="shared" si="1"/>
        <v>-25.333333333333258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16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19" t="s">
        <v>6</v>
      </c>
      <c r="C20" s="119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6">
        <f t="shared" si="6"/>
        <v>-36.5</v>
      </c>
      <c r="N20" s="187"/>
      <c r="O20" s="184"/>
    </row>
    <row r="21" spans="1:15" ht="37.5" x14ac:dyDescent="0.3">
      <c r="A21" s="3" t="s">
        <v>16</v>
      </c>
      <c r="B21" s="119" t="s">
        <v>8</v>
      </c>
      <c r="C21" s="119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6">
        <f t="shared" si="6"/>
        <v>-13.75</v>
      </c>
      <c r="N21" s="187"/>
      <c r="O21" s="184"/>
    </row>
    <row r="22" spans="1:15" ht="18.75" x14ac:dyDescent="0.3">
      <c r="A22" s="3" t="s">
        <v>39</v>
      </c>
      <c r="B22" s="119" t="s">
        <v>6</v>
      </c>
      <c r="C22" s="119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6">
        <f t="shared" si="6"/>
        <v>-271.5</v>
      </c>
      <c r="N22" s="187"/>
      <c r="O22" s="184"/>
    </row>
    <row r="23" spans="1:15" ht="18.75" x14ac:dyDescent="0.3">
      <c r="A23" s="3" t="s">
        <v>17</v>
      </c>
      <c r="B23" s="119" t="s">
        <v>9</v>
      </c>
      <c r="C23" s="119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6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9" t="s">
        <v>6</v>
      </c>
      <c r="C24" s="119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6">
        <f t="shared" si="6"/>
        <v>-12.75</v>
      </c>
      <c r="N24" s="18"/>
      <c r="O24" s="2"/>
    </row>
    <row r="25" spans="1:15" ht="56.25" x14ac:dyDescent="0.3">
      <c r="A25" s="3" t="s">
        <v>19</v>
      </c>
      <c r="B25" s="119" t="s">
        <v>6</v>
      </c>
      <c r="C25" s="119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6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9" t="s">
        <v>6</v>
      </c>
      <c r="C26" s="119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6">
        <f t="shared" si="6"/>
        <v>-148</v>
      </c>
      <c r="N26" s="18"/>
      <c r="O26" s="2"/>
    </row>
    <row r="27" spans="1:15" ht="18.75" x14ac:dyDescent="0.3">
      <c r="A27" s="3" t="s">
        <v>20</v>
      </c>
      <c r="B27" s="119" t="s">
        <v>6</v>
      </c>
      <c r="C27" s="119" t="s">
        <v>56</v>
      </c>
      <c r="D27" s="13">
        <v>920</v>
      </c>
      <c r="E27" s="95">
        <v>1033.5</v>
      </c>
      <c r="F27" s="13">
        <v>943.33333333333337</v>
      </c>
      <c r="G27" s="95">
        <v>1033.5</v>
      </c>
      <c r="H27" s="32">
        <f t="shared" si="0"/>
        <v>102.53623188405798</v>
      </c>
      <c r="I27" s="6">
        <f t="shared" si="1"/>
        <v>23.333333333333371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16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19" t="s">
        <v>6</v>
      </c>
      <c r="C28" s="119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6">
        <f>G29-F29</f>
        <v>80.680000000000291</v>
      </c>
      <c r="N28" s="18"/>
      <c r="O28" s="2"/>
    </row>
    <row r="29" spans="1:15" ht="18.75" x14ac:dyDescent="0.3">
      <c r="A29" s="3" t="s">
        <v>22</v>
      </c>
      <c r="B29" s="119" t="s">
        <v>6</v>
      </c>
      <c r="C29" s="119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6">
        <f>G29-F29</f>
        <v>80.680000000000291</v>
      </c>
      <c r="N29" s="18"/>
      <c r="O29" s="2"/>
    </row>
    <row r="30" spans="1:15" ht="18.75" x14ac:dyDescent="0.3">
      <c r="A30" s="3" t="s">
        <v>23</v>
      </c>
      <c r="B30" s="119" t="s">
        <v>6</v>
      </c>
      <c r="C30" s="119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16">
        <f>G31-F31</f>
        <v>-36</v>
      </c>
      <c r="N30" s="18"/>
      <c r="O30" s="2"/>
    </row>
    <row r="31" spans="1:15" ht="37.5" x14ac:dyDescent="0.3">
      <c r="A31" s="3" t="s">
        <v>24</v>
      </c>
      <c r="B31" s="119" t="s">
        <v>6</v>
      </c>
      <c r="C31" s="119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6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19" t="s">
        <v>6</v>
      </c>
      <c r="C32" s="119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6">
        <f t="shared" si="3"/>
        <v>72.402423810372497</v>
      </c>
      <c r="M32" s="116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19" t="s">
        <v>6</v>
      </c>
      <c r="C33" s="119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6">
        <f t="shared" si="7"/>
        <v>-18.333333333333329</v>
      </c>
      <c r="N33" s="187">
        <f>SUM(L33:L38)/6</f>
        <v>87.219837634215978</v>
      </c>
      <c r="O33" s="184">
        <f>SUM(M33:M38)/6</f>
        <v>-23.228333333333335</v>
      </c>
    </row>
    <row r="34" spans="1:15" ht="18.75" x14ac:dyDescent="0.3">
      <c r="A34" s="3" t="s">
        <v>63</v>
      </c>
      <c r="B34" s="119" t="s">
        <v>6</v>
      </c>
      <c r="C34" s="119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6">
        <f t="shared" si="7"/>
        <v>-6</v>
      </c>
      <c r="N34" s="187"/>
      <c r="O34" s="184"/>
    </row>
    <row r="35" spans="1:15" ht="18.75" x14ac:dyDescent="0.3">
      <c r="A35" s="3" t="s">
        <v>26</v>
      </c>
      <c r="B35" s="119" t="s">
        <v>6</v>
      </c>
      <c r="C35" s="119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6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19" t="s">
        <v>6</v>
      </c>
      <c r="C36" s="119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6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19" t="s">
        <v>6</v>
      </c>
      <c r="C37" s="119" t="s">
        <v>45</v>
      </c>
      <c r="D37" s="13">
        <v>225.83333333333334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92.250922509225092</v>
      </c>
      <c r="I37" s="6">
        <f t="shared" si="1"/>
        <v>-17.5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6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19" t="s">
        <v>6</v>
      </c>
      <c r="C38" s="119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6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19" t="s">
        <v>6</v>
      </c>
      <c r="C39" s="119"/>
      <c r="D39" s="13">
        <v>99</v>
      </c>
      <c r="E39" s="95">
        <v>93.75</v>
      </c>
      <c r="F39" s="13">
        <v>99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6">
        <f t="shared" si="7"/>
        <v>-5.25</v>
      </c>
      <c r="N39" s="187">
        <f>SUM(L39:L45)/6</f>
        <v>89.323634731921302</v>
      </c>
      <c r="O39" s="184">
        <f>SUM(M39:M45)/6</f>
        <v>-57.527777777777771</v>
      </c>
    </row>
    <row r="40" spans="1:15" ht="18.75" x14ac:dyDescent="0.3">
      <c r="A40" s="3" t="s">
        <v>28</v>
      </c>
      <c r="B40" s="119" t="s">
        <v>6</v>
      </c>
      <c r="C40" s="119"/>
      <c r="D40" s="13">
        <v>136</v>
      </c>
      <c r="E40" s="95">
        <v>99.5</v>
      </c>
      <c r="F40" s="13">
        <v>135.66666666666666</v>
      </c>
      <c r="G40" s="95">
        <v>99.5</v>
      </c>
      <c r="H40" s="32">
        <f t="shared" si="0"/>
        <v>99.754901960784309</v>
      </c>
      <c r="I40" s="6">
        <f t="shared" si="1"/>
        <v>-0.33333333333334281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16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19" t="s">
        <v>6</v>
      </c>
      <c r="C41" s="119"/>
      <c r="D41" s="13">
        <v>91</v>
      </c>
      <c r="E41" s="95">
        <v>75.5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103.97350993377484</v>
      </c>
      <c r="K41" s="17">
        <f t="shared" si="2"/>
        <v>3</v>
      </c>
      <c r="L41" s="20">
        <f t="shared" si="3"/>
        <v>84.712230215827333</v>
      </c>
      <c r="M41" s="116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19" t="s">
        <v>6</v>
      </c>
      <c r="C42" s="119"/>
      <c r="D42" s="13">
        <v>126</v>
      </c>
      <c r="E42" s="95">
        <v>92</v>
      </c>
      <c r="F42" s="13">
        <v>125.33333333333333</v>
      </c>
      <c r="G42" s="95">
        <v>92</v>
      </c>
      <c r="H42" s="32">
        <f t="shared" si="0"/>
        <v>99.470899470899468</v>
      </c>
      <c r="I42" s="6">
        <f t="shared" si="1"/>
        <v>-0.6666666666666714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16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19" t="s">
        <v>6</v>
      </c>
      <c r="C43" s="119"/>
      <c r="D43" s="13">
        <v>97.666666666666671</v>
      </c>
      <c r="E43" s="95">
        <v>73</v>
      </c>
      <c r="F43" s="13">
        <v>100.33333333333333</v>
      </c>
      <c r="G43" s="95">
        <v>73</v>
      </c>
      <c r="H43" s="32">
        <f t="shared" si="0"/>
        <v>102.73037542662115</v>
      </c>
      <c r="I43" s="6">
        <f t="shared" si="1"/>
        <v>2.6666666666666572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16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19" t="s">
        <v>6</v>
      </c>
      <c r="C44" s="119" t="s">
        <v>52</v>
      </c>
      <c r="D44" s="13">
        <v>414.33333333333331</v>
      </c>
      <c r="E44" s="95">
        <v>290</v>
      </c>
      <c r="F44" s="13">
        <v>369.33333333333331</v>
      </c>
      <c r="G44" s="95">
        <v>271.75</v>
      </c>
      <c r="H44" s="32">
        <f t="shared" si="0"/>
        <v>89.139179404666123</v>
      </c>
      <c r="I44" s="6">
        <f t="shared" si="1"/>
        <v>-45</v>
      </c>
      <c r="J44" s="14">
        <f t="shared" si="5"/>
        <v>93.706896551724142</v>
      </c>
      <c r="K44" s="17">
        <f t="shared" si="2"/>
        <v>-18.25</v>
      </c>
      <c r="L44" s="20">
        <f t="shared" si="3"/>
        <v>73.578519855595673</v>
      </c>
      <c r="M44" s="116">
        <f t="shared" si="7"/>
        <v>-97.583333333333314</v>
      </c>
      <c r="N44" s="187"/>
      <c r="O44" s="184"/>
    </row>
    <row r="45" spans="1:15" ht="37.5" x14ac:dyDescent="0.3">
      <c r="A45" s="3" t="s">
        <v>46</v>
      </c>
      <c r="B45" s="119" t="s">
        <v>6</v>
      </c>
      <c r="C45" s="119" t="s">
        <v>52</v>
      </c>
      <c r="D45" s="13">
        <v>366.66666666666669</v>
      </c>
      <c r="E45" s="95">
        <v>228</v>
      </c>
      <c r="F45" s="13">
        <v>359.33333333333331</v>
      </c>
      <c r="G45" s="95">
        <v>228</v>
      </c>
      <c r="H45" s="32">
        <f t="shared" si="0"/>
        <v>97.999999999999986</v>
      </c>
      <c r="I45" s="6">
        <f t="shared" si="1"/>
        <v>-7.3333333333333712</v>
      </c>
      <c r="J45" s="14">
        <f t="shared" si="5"/>
        <v>100</v>
      </c>
      <c r="K45" s="17">
        <f t="shared" si="2"/>
        <v>0</v>
      </c>
      <c r="L45" s="20">
        <f t="shared" si="3"/>
        <v>63.450834879406315</v>
      </c>
      <c r="M45" s="116">
        <f t="shared" si="7"/>
        <v>-131.33333333333331</v>
      </c>
      <c r="N45" s="187"/>
      <c r="O45" s="184"/>
    </row>
    <row r="46" spans="1:15" ht="18.75" x14ac:dyDescent="0.3">
      <c r="A46" s="3" t="s">
        <v>32</v>
      </c>
      <c r="B46" s="119" t="s">
        <v>6</v>
      </c>
      <c r="C46" s="119" t="s">
        <v>60</v>
      </c>
      <c r="D46" s="13">
        <v>264.33333333333331</v>
      </c>
      <c r="E46" s="95">
        <v>204</v>
      </c>
      <c r="F46" s="13">
        <v>266.66666666666669</v>
      </c>
      <c r="G46" s="95">
        <v>204</v>
      </c>
      <c r="H46" s="32">
        <f t="shared" si="0"/>
        <v>100.88272383354354</v>
      </c>
      <c r="I46" s="6">
        <f t="shared" si="1"/>
        <v>2.3333333333333712</v>
      </c>
      <c r="J46" s="14">
        <f t="shared" si="5"/>
        <v>100</v>
      </c>
      <c r="K46" s="17">
        <f t="shared" si="2"/>
        <v>0</v>
      </c>
      <c r="L46" s="20">
        <f t="shared" si="3"/>
        <v>76.499999999999986</v>
      </c>
      <c r="M46" s="116">
        <f t="shared" si="7"/>
        <v>-62.666666666666686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86.587413075816471</v>
      </c>
      <c r="M47" s="19">
        <f>SUM(M6:M46)/40</f>
        <v>-60.334125000000007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25" zoomScale="70" zoomScaleNormal="70" workbookViewId="0">
      <selection activeCell="K12" sqref="K12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0"/>
      <c r="D4" s="175" t="s">
        <v>1</v>
      </c>
      <c r="E4" s="175"/>
      <c r="F4" s="175"/>
      <c r="G4" s="175"/>
      <c r="H4" s="175" t="s">
        <v>95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1"/>
      <c r="D6" s="190">
        <v>46106</v>
      </c>
      <c r="E6" s="183"/>
      <c r="F6" s="190">
        <v>46120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2" t="s">
        <v>6</v>
      </c>
      <c r="C7" s="122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3">
        <f t="shared" ref="L7:L46" si="3">G7/F7*100</f>
        <v>0</v>
      </c>
      <c r="M7" s="123">
        <f t="shared" ref="M7:M16" si="4">G7-F7</f>
        <v>-826.5</v>
      </c>
      <c r="N7" s="187">
        <f>SUM(L7:L12)/5</f>
        <v>84.657658179616078</v>
      </c>
      <c r="O7" s="184">
        <f>SUM(M7:M12)/5</f>
        <v>-267.5</v>
      </c>
    </row>
    <row r="8" spans="1:15" ht="18.75" x14ac:dyDescent="0.3">
      <c r="A8" s="3" t="s">
        <v>50</v>
      </c>
      <c r="B8" s="122" t="s">
        <v>6</v>
      </c>
      <c r="C8" s="122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3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22" t="s">
        <v>6</v>
      </c>
      <c r="C9" s="122"/>
      <c r="D9" s="13">
        <v>534.33333333333337</v>
      </c>
      <c r="E9" s="95">
        <v>325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60.823456019962563</v>
      </c>
      <c r="M9" s="123">
        <f t="shared" si="4"/>
        <v>-209.33333333333337</v>
      </c>
      <c r="N9" s="187"/>
      <c r="O9" s="184"/>
    </row>
    <row r="10" spans="1:15" ht="18.75" x14ac:dyDescent="0.3">
      <c r="A10" s="3" t="s">
        <v>7</v>
      </c>
      <c r="B10" s="122" t="s">
        <v>6</v>
      </c>
      <c r="C10" s="122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3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22" t="s">
        <v>6</v>
      </c>
      <c r="C11" s="122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23">
        <f t="shared" si="4"/>
        <v>7.5</v>
      </c>
      <c r="N11" s="187"/>
      <c r="O11" s="184"/>
    </row>
    <row r="12" spans="1:15" ht="18.75" x14ac:dyDescent="0.3">
      <c r="A12" s="3" t="s">
        <v>12</v>
      </c>
      <c r="B12" s="122" t="s">
        <v>6</v>
      </c>
      <c r="C12" s="122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3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22" t="s">
        <v>6</v>
      </c>
      <c r="C13" s="122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3">
        <f t="shared" si="4"/>
        <v>-9.5</v>
      </c>
      <c r="N13" s="18"/>
      <c r="O13" s="2"/>
    </row>
    <row r="14" spans="1:15" ht="18.75" x14ac:dyDescent="0.3">
      <c r="A14" s="3" t="s">
        <v>67</v>
      </c>
      <c r="B14" s="122" t="s">
        <v>6</v>
      </c>
      <c r="C14" s="122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3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2" t="s">
        <v>6</v>
      </c>
      <c r="C15" s="122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3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2" t="s">
        <v>6</v>
      </c>
      <c r="C16" s="122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3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22" t="s">
        <v>8</v>
      </c>
      <c r="C17" s="122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3">
        <f>G18-F18</f>
        <v>26.333333333333314</v>
      </c>
      <c r="N17" s="187"/>
      <c r="O17" s="184"/>
    </row>
    <row r="18" spans="1:15" ht="18.75" x14ac:dyDescent="0.3">
      <c r="A18" s="3" t="s">
        <v>36</v>
      </c>
      <c r="B18" s="122" t="s">
        <v>6</v>
      </c>
      <c r="C18" s="122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3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22" t="s">
        <v>6</v>
      </c>
      <c r="C19" s="122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3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22" t="s">
        <v>6</v>
      </c>
      <c r="C20" s="122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3">
        <f t="shared" si="6"/>
        <v>-36.5</v>
      </c>
      <c r="N20" s="187"/>
      <c r="O20" s="184"/>
    </row>
    <row r="21" spans="1:15" ht="37.5" x14ac:dyDescent="0.3">
      <c r="A21" s="3" t="s">
        <v>16</v>
      </c>
      <c r="B21" s="122" t="s">
        <v>8</v>
      </c>
      <c r="C21" s="122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3">
        <f t="shared" si="6"/>
        <v>-13.75</v>
      </c>
      <c r="N21" s="187"/>
      <c r="O21" s="184"/>
    </row>
    <row r="22" spans="1:15" ht="18.75" x14ac:dyDescent="0.3">
      <c r="A22" s="3" t="s">
        <v>39</v>
      </c>
      <c r="B22" s="122" t="s">
        <v>6</v>
      </c>
      <c r="C22" s="122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3">
        <f t="shared" si="6"/>
        <v>-271.5</v>
      </c>
      <c r="N22" s="187"/>
      <c r="O22" s="184"/>
    </row>
    <row r="23" spans="1:15" ht="18.75" x14ac:dyDescent="0.3">
      <c r="A23" s="3" t="s">
        <v>17</v>
      </c>
      <c r="B23" s="122" t="s">
        <v>9</v>
      </c>
      <c r="C23" s="122"/>
      <c r="D23" s="13">
        <v>179.66666666666666</v>
      </c>
      <c r="E23" s="95">
        <v>189</v>
      </c>
      <c r="F23" s="13">
        <v>182</v>
      </c>
      <c r="G23" s="95">
        <v>189</v>
      </c>
      <c r="H23" s="32">
        <f t="shared" si="0"/>
        <v>101.2987012987013</v>
      </c>
      <c r="I23" s="6">
        <f t="shared" si="1"/>
        <v>2.3333333333333428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3">
        <f t="shared" si="6"/>
        <v>7</v>
      </c>
      <c r="N23" s="18"/>
      <c r="O23" s="2"/>
    </row>
    <row r="24" spans="1:15" ht="18.75" x14ac:dyDescent="0.3">
      <c r="A24" s="3" t="s">
        <v>18</v>
      </c>
      <c r="B24" s="122" t="s">
        <v>6</v>
      </c>
      <c r="C24" s="122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3">
        <f t="shared" si="6"/>
        <v>-12.75</v>
      </c>
      <c r="N24" s="18"/>
      <c r="O24" s="2"/>
    </row>
    <row r="25" spans="1:15" ht="56.25" x14ac:dyDescent="0.3">
      <c r="A25" s="3" t="s">
        <v>19</v>
      </c>
      <c r="B25" s="122" t="s">
        <v>6</v>
      </c>
      <c r="C25" s="122" t="s">
        <v>54</v>
      </c>
      <c r="D25" s="13">
        <v>352.33333333333331</v>
      </c>
      <c r="E25" s="95">
        <v>278.5</v>
      </c>
      <c r="F25" s="13">
        <v>352.33333333333331</v>
      </c>
      <c r="G25" s="95">
        <v>354.5</v>
      </c>
      <c r="H25" s="32">
        <f t="shared" si="0"/>
        <v>100</v>
      </c>
      <c r="I25" s="6">
        <f t="shared" si="1"/>
        <v>0</v>
      </c>
      <c r="J25" s="28">
        <f t="shared" si="5"/>
        <v>127.2890484739677</v>
      </c>
      <c r="K25" s="34">
        <f t="shared" si="2"/>
        <v>76</v>
      </c>
      <c r="L25" s="20">
        <f t="shared" si="3"/>
        <v>100.61494796594135</v>
      </c>
      <c r="M25" s="123">
        <f t="shared" si="6"/>
        <v>2.1666666666666856</v>
      </c>
      <c r="N25" s="18"/>
      <c r="O25" s="2"/>
    </row>
    <row r="26" spans="1:15" ht="56.25" x14ac:dyDescent="0.3">
      <c r="A26" s="3" t="s">
        <v>40</v>
      </c>
      <c r="B26" s="122" t="s">
        <v>6</v>
      </c>
      <c r="C26" s="122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3">
        <f t="shared" si="6"/>
        <v>-148</v>
      </c>
      <c r="N26" s="18"/>
      <c r="O26" s="2"/>
    </row>
    <row r="27" spans="1:15" ht="18.75" x14ac:dyDescent="0.3">
      <c r="A27" s="3" t="s">
        <v>20</v>
      </c>
      <c r="B27" s="122" t="s">
        <v>6</v>
      </c>
      <c r="C27" s="122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3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2" t="s">
        <v>6</v>
      </c>
      <c r="C28" s="122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3">
        <f>G29-F29</f>
        <v>80.680000000000291</v>
      </c>
      <c r="N28" s="18"/>
      <c r="O28" s="2"/>
    </row>
    <row r="29" spans="1:15" ht="18.75" x14ac:dyDescent="0.3">
      <c r="A29" s="3" t="s">
        <v>22</v>
      </c>
      <c r="B29" s="122" t="s">
        <v>6</v>
      </c>
      <c r="C29" s="122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3">
        <f>G29-F29</f>
        <v>80.680000000000291</v>
      </c>
      <c r="N29" s="18"/>
      <c r="O29" s="2"/>
    </row>
    <row r="30" spans="1:15" ht="18.75" x14ac:dyDescent="0.3">
      <c r="A30" s="3" t="s">
        <v>23</v>
      </c>
      <c r="B30" s="122" t="s">
        <v>6</v>
      </c>
      <c r="C30" s="122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3">
        <f>G31-F31</f>
        <v>-36</v>
      </c>
      <c r="N30" s="18"/>
      <c r="O30" s="2"/>
    </row>
    <row r="31" spans="1:15" ht="37.5" x14ac:dyDescent="0.3">
      <c r="A31" s="3" t="s">
        <v>24</v>
      </c>
      <c r="B31" s="122" t="s">
        <v>6</v>
      </c>
      <c r="C31" s="122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3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22" t="s">
        <v>6</v>
      </c>
      <c r="C32" s="122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3">
        <f t="shared" si="3"/>
        <v>72.402423810372497</v>
      </c>
      <c r="M32" s="123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22" t="s">
        <v>6</v>
      </c>
      <c r="C33" s="122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3">
        <f t="shared" si="7"/>
        <v>-18.333333333333329</v>
      </c>
      <c r="N33" s="187">
        <f>SUM(L33:L38)/6</f>
        <v>86.661817885432754</v>
      </c>
      <c r="O33" s="184">
        <f>SUM(M33:M38)/6</f>
        <v>-23.728333333333335</v>
      </c>
    </row>
    <row r="34" spans="1:15" ht="18.75" x14ac:dyDescent="0.3">
      <c r="A34" s="3" t="s">
        <v>63</v>
      </c>
      <c r="B34" s="122" t="s">
        <v>6</v>
      </c>
      <c r="C34" s="122"/>
      <c r="D34" s="13">
        <v>76</v>
      </c>
      <c r="E34" s="95">
        <v>70</v>
      </c>
      <c r="F34" s="13">
        <v>80.666666666666671</v>
      </c>
      <c r="G34" s="95">
        <v>70</v>
      </c>
      <c r="H34" s="33">
        <f t="shared" si="0"/>
        <v>106.14035087719299</v>
      </c>
      <c r="I34" s="28">
        <f t="shared" si="1"/>
        <v>4.6666666666666714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3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22" t="s">
        <v>6</v>
      </c>
      <c r="C35" s="122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3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22" t="s">
        <v>6</v>
      </c>
      <c r="C36" s="122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3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22" t="s">
        <v>6</v>
      </c>
      <c r="C37" s="122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3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22" t="s">
        <v>6</v>
      </c>
      <c r="C38" s="122" t="s">
        <v>41</v>
      </c>
      <c r="D38" s="13">
        <v>101.33333333333333</v>
      </c>
      <c r="E38" s="95">
        <v>120</v>
      </c>
      <c r="F38" s="13">
        <v>99.666666666666671</v>
      </c>
      <c r="G38" s="95">
        <v>120</v>
      </c>
      <c r="H38" s="32">
        <f t="shared" si="0"/>
        <v>98.35526315789474</v>
      </c>
      <c r="I38" s="6">
        <f t="shared" si="1"/>
        <v>-1.6666666666666572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3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22" t="s">
        <v>6</v>
      </c>
      <c r="C39" s="122"/>
      <c r="D39" s="13">
        <v>99</v>
      </c>
      <c r="E39" s="95">
        <v>93.75</v>
      </c>
      <c r="F39" s="13">
        <v>91.5</v>
      </c>
      <c r="G39" s="95">
        <v>93.75</v>
      </c>
      <c r="H39" s="32">
        <f t="shared" si="0"/>
        <v>92.424242424242422</v>
      </c>
      <c r="I39" s="6">
        <f t="shared" si="1"/>
        <v>-7.5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3">
        <f t="shared" si="7"/>
        <v>2.25</v>
      </c>
      <c r="N39" s="187">
        <f>SUM(L39:L45)/6</f>
        <v>91.39675825038951</v>
      </c>
      <c r="O39" s="184">
        <f>SUM(M39:M45)/6</f>
        <v>-52.388888888888893</v>
      </c>
    </row>
    <row r="40" spans="1:15" ht="18.75" x14ac:dyDescent="0.3">
      <c r="A40" s="3" t="s">
        <v>28</v>
      </c>
      <c r="B40" s="122" t="s">
        <v>6</v>
      </c>
      <c r="C40" s="122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3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22" t="s">
        <v>6</v>
      </c>
      <c r="C41" s="122"/>
      <c r="D41" s="13">
        <v>92.666666666666671</v>
      </c>
      <c r="E41" s="95">
        <v>78.5</v>
      </c>
      <c r="F41" s="13">
        <v>92.666666666666671</v>
      </c>
      <c r="G41" s="95">
        <v>78.5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84.712230215827333</v>
      </c>
      <c r="M41" s="123">
        <f t="shared" si="7"/>
        <v>-14.166666666666671</v>
      </c>
      <c r="N41" s="187"/>
      <c r="O41" s="184"/>
    </row>
    <row r="42" spans="1:15" ht="18.75" x14ac:dyDescent="0.3">
      <c r="A42" s="3" t="s">
        <v>30</v>
      </c>
      <c r="B42" s="122" t="s">
        <v>6</v>
      </c>
      <c r="C42" s="122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3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22" t="s">
        <v>6</v>
      </c>
      <c r="C43" s="122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3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22" t="s">
        <v>6</v>
      </c>
      <c r="C44" s="122" t="s">
        <v>52</v>
      </c>
      <c r="D44" s="13">
        <v>369.33333333333331</v>
      </c>
      <c r="E44" s="95">
        <v>271.75</v>
      </c>
      <c r="F44" s="13">
        <v>352.66666666666669</v>
      </c>
      <c r="G44" s="95">
        <v>271.75</v>
      </c>
      <c r="H44" s="32">
        <f t="shared" si="0"/>
        <v>95.487364620938635</v>
      </c>
      <c r="I44" s="6">
        <f t="shared" si="1"/>
        <v>-16.666666666666629</v>
      </c>
      <c r="J44" s="14">
        <f t="shared" si="5"/>
        <v>100</v>
      </c>
      <c r="K44" s="17">
        <f t="shared" si="2"/>
        <v>0</v>
      </c>
      <c r="L44" s="20">
        <f t="shared" si="3"/>
        <v>77.055765595463129</v>
      </c>
      <c r="M44" s="123">
        <f t="shared" si="7"/>
        <v>-80.916666666666686</v>
      </c>
      <c r="N44" s="187"/>
      <c r="O44" s="184"/>
    </row>
    <row r="45" spans="1:15" ht="37.5" x14ac:dyDescent="0.3">
      <c r="A45" s="3" t="s">
        <v>46</v>
      </c>
      <c r="B45" s="122" t="s">
        <v>6</v>
      </c>
      <c r="C45" s="122" t="s">
        <v>52</v>
      </c>
      <c r="D45" s="13">
        <v>359.33333333333331</v>
      </c>
      <c r="E45" s="95">
        <v>228</v>
      </c>
      <c r="F45" s="13">
        <v>352.66666666666669</v>
      </c>
      <c r="G45" s="95">
        <v>228</v>
      </c>
      <c r="H45" s="32">
        <f t="shared" si="0"/>
        <v>98.144712430426722</v>
      </c>
      <c r="I45" s="6">
        <f t="shared" si="1"/>
        <v>-6.6666666666666288</v>
      </c>
      <c r="J45" s="14">
        <f t="shared" si="5"/>
        <v>100</v>
      </c>
      <c r="K45" s="17">
        <f t="shared" si="2"/>
        <v>0</v>
      </c>
      <c r="L45" s="20">
        <f t="shared" si="3"/>
        <v>64.650283553875227</v>
      </c>
      <c r="M45" s="123">
        <f t="shared" si="7"/>
        <v>-124.66666666666669</v>
      </c>
      <c r="N45" s="187"/>
      <c r="O45" s="184"/>
    </row>
    <row r="46" spans="1:15" ht="18.75" x14ac:dyDescent="0.3">
      <c r="A46" s="3" t="s">
        <v>32</v>
      </c>
      <c r="B46" s="122" t="s">
        <v>6</v>
      </c>
      <c r="C46" s="122" t="s">
        <v>60</v>
      </c>
      <c r="D46" s="13">
        <v>266.66666666666669</v>
      </c>
      <c r="E46" s="95">
        <v>204</v>
      </c>
      <c r="F46" s="13">
        <v>281</v>
      </c>
      <c r="G46" s="95">
        <v>204</v>
      </c>
      <c r="H46" s="33">
        <f t="shared" si="0"/>
        <v>105.375</v>
      </c>
      <c r="I46" s="28">
        <f t="shared" si="1"/>
        <v>14.333333333333314</v>
      </c>
      <c r="J46" s="14">
        <f t="shared" si="5"/>
        <v>100</v>
      </c>
      <c r="K46" s="17">
        <f t="shared" si="2"/>
        <v>0</v>
      </c>
      <c r="L46" s="20">
        <f t="shared" si="3"/>
        <v>72.59786476868328</v>
      </c>
      <c r="M46" s="123">
        <f t="shared" si="7"/>
        <v>-77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87.238959704938978</v>
      </c>
      <c r="M47" s="19">
        <f>SUM(M6:M46)/40</f>
        <v>-58.154958333333319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31" zoomScale="70" zoomScaleNormal="70" workbookViewId="0">
      <selection activeCell="J14" sqref="J1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4"/>
      <c r="D4" s="175" t="s">
        <v>1</v>
      </c>
      <c r="E4" s="175"/>
      <c r="F4" s="175"/>
      <c r="G4" s="175"/>
      <c r="H4" s="175" t="s">
        <v>96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5"/>
      <c r="D6" s="190">
        <v>46120</v>
      </c>
      <c r="E6" s="183"/>
      <c r="F6" s="190">
        <v>46127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6" t="s">
        <v>6</v>
      </c>
      <c r="C7" s="126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7">
        <f t="shared" ref="L7:L46" si="3">G7/F7*100</f>
        <v>0</v>
      </c>
      <c r="M7" s="127">
        <f t="shared" ref="M7:M16" si="4">G7-F7</f>
        <v>-826.5</v>
      </c>
      <c r="N7" s="187">
        <f>SUM(L7:L12)/5</f>
        <v>86.090355206024896</v>
      </c>
      <c r="O7" s="184">
        <f>SUM(M7:M12)/5</f>
        <v>-258.39999999999998</v>
      </c>
    </row>
    <row r="8" spans="1:15" ht="18.75" x14ac:dyDescent="0.3">
      <c r="A8" s="3" t="s">
        <v>50</v>
      </c>
      <c r="B8" s="126" t="s">
        <v>6</v>
      </c>
      <c r="C8" s="126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7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26" t="s">
        <v>6</v>
      </c>
      <c r="C9" s="126"/>
      <c r="D9" s="13">
        <v>534.33333333333337</v>
      </c>
      <c r="E9" s="95">
        <v>325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28">
        <f t="shared" si="5"/>
        <v>119.23076923076923</v>
      </c>
      <c r="K9" s="17">
        <f t="shared" si="2"/>
        <v>62.5</v>
      </c>
      <c r="L9" s="20">
        <f t="shared" si="3"/>
        <v>72.520274485339982</v>
      </c>
      <c r="M9" s="127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26" t="s">
        <v>6</v>
      </c>
      <c r="C10" s="126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7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26" t="s">
        <v>6</v>
      </c>
      <c r="C11" s="126"/>
      <c r="D11" s="13">
        <v>375</v>
      </c>
      <c r="E11" s="95">
        <v>382.5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95.555555555555557</v>
      </c>
      <c r="K11" s="17">
        <f t="shared" si="2"/>
        <v>-17</v>
      </c>
      <c r="L11" s="20">
        <f t="shared" si="3"/>
        <v>97.466666666666669</v>
      </c>
      <c r="M11" s="127">
        <f t="shared" si="4"/>
        <v>-9.5</v>
      </c>
      <c r="N11" s="187"/>
      <c r="O11" s="184"/>
    </row>
    <row r="12" spans="1:15" ht="18.75" x14ac:dyDescent="0.3">
      <c r="A12" s="3" t="s">
        <v>12</v>
      </c>
      <c r="B12" s="126" t="s">
        <v>6</v>
      </c>
      <c r="C12" s="126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7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26" t="s">
        <v>6</v>
      </c>
      <c r="C13" s="126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7">
        <f t="shared" si="4"/>
        <v>-9.5</v>
      </c>
      <c r="N13" s="18"/>
      <c r="O13" s="2"/>
    </row>
    <row r="14" spans="1:15" ht="18.75" x14ac:dyDescent="0.3">
      <c r="A14" s="3" t="s">
        <v>67</v>
      </c>
      <c r="B14" s="126" t="s">
        <v>6</v>
      </c>
      <c r="C14" s="126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7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6" t="s">
        <v>6</v>
      </c>
      <c r="C15" s="126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7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6" t="s">
        <v>6</v>
      </c>
      <c r="C16" s="126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7">
        <f t="shared" si="4"/>
        <v>-65.166666666666742</v>
      </c>
      <c r="N16" s="187">
        <f>SUM(L16:L22)/7</f>
        <v>89.783421849216566</v>
      </c>
      <c r="O16" s="184">
        <f>SUM(M16:M22)/7</f>
        <v>-64.019285714285743</v>
      </c>
    </row>
    <row r="17" spans="1:15" ht="18.75" x14ac:dyDescent="0.3">
      <c r="A17" s="3" t="s">
        <v>35</v>
      </c>
      <c r="B17" s="126" t="s">
        <v>8</v>
      </c>
      <c r="C17" s="126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7">
        <f>G18-F18</f>
        <v>26.333333333333314</v>
      </c>
      <c r="N17" s="187"/>
      <c r="O17" s="184"/>
    </row>
    <row r="18" spans="1:15" ht="18.75" x14ac:dyDescent="0.3">
      <c r="A18" s="3" t="s">
        <v>36</v>
      </c>
      <c r="B18" s="126" t="s">
        <v>6</v>
      </c>
      <c r="C18" s="126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7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26" t="s">
        <v>6</v>
      </c>
      <c r="C19" s="126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7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26" t="s">
        <v>6</v>
      </c>
      <c r="C20" s="126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7">
        <f t="shared" si="6"/>
        <v>-36.5</v>
      </c>
      <c r="N20" s="187"/>
      <c r="O20" s="184"/>
    </row>
    <row r="21" spans="1:15" ht="37.5" x14ac:dyDescent="0.3">
      <c r="A21" s="3" t="s">
        <v>16</v>
      </c>
      <c r="B21" s="126" t="s">
        <v>8</v>
      </c>
      <c r="C21" s="126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7">
        <f t="shared" si="6"/>
        <v>-13.75</v>
      </c>
      <c r="N21" s="187"/>
      <c r="O21" s="184"/>
    </row>
    <row r="22" spans="1:15" ht="18.75" x14ac:dyDescent="0.3">
      <c r="A22" s="3" t="s">
        <v>39</v>
      </c>
      <c r="B22" s="126" t="s">
        <v>6</v>
      </c>
      <c r="C22" s="126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7">
        <f t="shared" si="6"/>
        <v>-271.5</v>
      </c>
      <c r="N22" s="187"/>
      <c r="O22" s="184"/>
    </row>
    <row r="23" spans="1:15" ht="18.75" x14ac:dyDescent="0.3">
      <c r="A23" s="3" t="s">
        <v>17</v>
      </c>
      <c r="B23" s="126" t="s">
        <v>9</v>
      </c>
      <c r="C23" s="126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7">
        <f t="shared" si="6"/>
        <v>7</v>
      </c>
      <c r="N23" s="18"/>
      <c r="O23" s="2"/>
    </row>
    <row r="24" spans="1:15" ht="18.75" x14ac:dyDescent="0.3">
      <c r="A24" s="3" t="s">
        <v>18</v>
      </c>
      <c r="B24" s="126" t="s">
        <v>6</v>
      </c>
      <c r="C24" s="126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7">
        <f t="shared" si="6"/>
        <v>-12.75</v>
      </c>
      <c r="N24" s="18"/>
      <c r="O24" s="2"/>
    </row>
    <row r="25" spans="1:15" ht="56.25" x14ac:dyDescent="0.3">
      <c r="A25" s="3" t="s">
        <v>19</v>
      </c>
      <c r="B25" s="126" t="s">
        <v>6</v>
      </c>
      <c r="C25" s="126" t="s">
        <v>54</v>
      </c>
      <c r="D25" s="13">
        <v>352.33333333333331</v>
      </c>
      <c r="E25" s="95">
        <v>354.5</v>
      </c>
      <c r="F25" s="13">
        <v>354</v>
      </c>
      <c r="G25" s="95">
        <v>313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88.293370944992944</v>
      </c>
      <c r="K25" s="17">
        <f t="shared" si="2"/>
        <v>-41.5</v>
      </c>
      <c r="L25" s="20">
        <f t="shared" si="3"/>
        <v>88.418079096045204</v>
      </c>
      <c r="M25" s="127">
        <f t="shared" si="6"/>
        <v>-41</v>
      </c>
      <c r="N25" s="18"/>
      <c r="O25" s="2"/>
    </row>
    <row r="26" spans="1:15" ht="56.25" x14ac:dyDescent="0.3">
      <c r="A26" s="3" t="s">
        <v>40</v>
      </c>
      <c r="B26" s="126" t="s">
        <v>6</v>
      </c>
      <c r="C26" s="126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7">
        <f t="shared" si="6"/>
        <v>-148</v>
      </c>
      <c r="N26" s="18"/>
      <c r="O26" s="2"/>
    </row>
    <row r="27" spans="1:15" ht="18.75" x14ac:dyDescent="0.3">
      <c r="A27" s="3" t="s">
        <v>20</v>
      </c>
      <c r="B27" s="126" t="s">
        <v>6</v>
      </c>
      <c r="C27" s="126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7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6" t="s">
        <v>6</v>
      </c>
      <c r="C28" s="126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7">
        <f>G29-F29</f>
        <v>80.680000000000291</v>
      </c>
      <c r="N28" s="18"/>
      <c r="O28" s="2"/>
    </row>
    <row r="29" spans="1:15" ht="18.75" x14ac:dyDescent="0.3">
      <c r="A29" s="3" t="s">
        <v>22</v>
      </c>
      <c r="B29" s="126" t="s">
        <v>6</v>
      </c>
      <c r="C29" s="126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7">
        <f>G29-F29</f>
        <v>80.680000000000291</v>
      </c>
      <c r="N29" s="18"/>
      <c r="O29" s="2"/>
    </row>
    <row r="30" spans="1:15" ht="18.75" x14ac:dyDescent="0.3">
      <c r="A30" s="3" t="s">
        <v>23</v>
      </c>
      <c r="B30" s="126" t="s">
        <v>6</v>
      </c>
      <c r="C30" s="126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7">
        <f>G31-F31</f>
        <v>-36</v>
      </c>
      <c r="N30" s="18"/>
      <c r="O30" s="2"/>
    </row>
    <row r="31" spans="1:15" ht="37.5" x14ac:dyDescent="0.3">
      <c r="A31" s="3" t="s">
        <v>24</v>
      </c>
      <c r="B31" s="126" t="s">
        <v>6</v>
      </c>
      <c r="C31" s="126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7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26" t="s">
        <v>6</v>
      </c>
      <c r="C32" s="126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7">
        <f t="shared" si="3"/>
        <v>72.402423810372497</v>
      </c>
      <c r="M32" s="127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26" t="s">
        <v>6</v>
      </c>
      <c r="C33" s="126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7">
        <f t="shared" si="7"/>
        <v>-18.333333333333329</v>
      </c>
      <c r="N33" s="187">
        <f>SUM(L33:L38)/6</f>
        <v>86.661817885432754</v>
      </c>
      <c r="O33" s="184">
        <f>SUM(M33:M38)/6</f>
        <v>-23.728333333333335</v>
      </c>
    </row>
    <row r="34" spans="1:15" ht="18.75" x14ac:dyDescent="0.3">
      <c r="A34" s="3" t="s">
        <v>63</v>
      </c>
      <c r="B34" s="126" t="s">
        <v>6</v>
      </c>
      <c r="C34" s="126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7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26" t="s">
        <v>6</v>
      </c>
      <c r="C35" s="126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7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26" t="s">
        <v>6</v>
      </c>
      <c r="C36" s="126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7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26" t="s">
        <v>6</v>
      </c>
      <c r="C37" s="126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7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26" t="s">
        <v>6</v>
      </c>
      <c r="C38" s="126" t="s">
        <v>41</v>
      </c>
      <c r="D38" s="13">
        <v>99.666666666666671</v>
      </c>
      <c r="E38" s="95">
        <v>120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7">
        <f t="shared" si="7"/>
        <v>20.333333333333329</v>
      </c>
      <c r="N38" s="187"/>
      <c r="O38" s="184"/>
    </row>
    <row r="39" spans="1:15" ht="18.75" x14ac:dyDescent="0.3">
      <c r="A39" s="3" t="s">
        <v>27</v>
      </c>
      <c r="B39" s="126" t="s">
        <v>6</v>
      </c>
      <c r="C39" s="126"/>
      <c r="D39" s="13">
        <v>91.5</v>
      </c>
      <c r="E39" s="95">
        <v>93.75</v>
      </c>
      <c r="F39" s="13">
        <v>91.5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7">
        <f t="shared" si="7"/>
        <v>2.25</v>
      </c>
      <c r="N39" s="187">
        <f>SUM(L39:L45)/6</f>
        <v>91.934546716536985</v>
      </c>
      <c r="O39" s="184">
        <f>SUM(M39:M45)/6</f>
        <v>-51.513888888888893</v>
      </c>
    </row>
    <row r="40" spans="1:15" ht="18.75" x14ac:dyDescent="0.3">
      <c r="A40" s="3" t="s">
        <v>28</v>
      </c>
      <c r="B40" s="126" t="s">
        <v>6</v>
      </c>
      <c r="C40" s="126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7">
        <f t="shared" si="7"/>
        <v>-36.166666666666657</v>
      </c>
      <c r="N40" s="187"/>
      <c r="O40" s="184"/>
    </row>
    <row r="41" spans="1:15" ht="18.75" x14ac:dyDescent="0.3">
      <c r="A41" s="3" t="s">
        <v>29</v>
      </c>
      <c r="B41" s="126" t="s">
        <v>6</v>
      </c>
      <c r="C41" s="126"/>
      <c r="D41" s="13">
        <v>92.666666666666671</v>
      </c>
      <c r="E41" s="95">
        <v>78.5</v>
      </c>
      <c r="F41" s="13">
        <v>97.666666666666671</v>
      </c>
      <c r="G41" s="95">
        <v>81.5</v>
      </c>
      <c r="H41" s="33">
        <f t="shared" si="0"/>
        <v>105.3956834532374</v>
      </c>
      <c r="I41" s="28">
        <f t="shared" si="1"/>
        <v>5</v>
      </c>
      <c r="J41" s="28">
        <f t="shared" si="5"/>
        <v>103.82165605095541</v>
      </c>
      <c r="K41" s="34">
        <f t="shared" si="2"/>
        <v>3</v>
      </c>
      <c r="L41" s="20">
        <f t="shared" si="3"/>
        <v>83.447098976109217</v>
      </c>
      <c r="M41" s="127">
        <f t="shared" si="7"/>
        <v>-16.166666666666671</v>
      </c>
      <c r="N41" s="187"/>
      <c r="O41" s="184"/>
    </row>
    <row r="42" spans="1:15" ht="18.75" x14ac:dyDescent="0.3">
      <c r="A42" s="3" t="s">
        <v>30</v>
      </c>
      <c r="B42" s="126" t="s">
        <v>6</v>
      </c>
      <c r="C42" s="126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7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26" t="s">
        <v>6</v>
      </c>
      <c r="C43" s="126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7">
        <f t="shared" si="7"/>
        <v>-27.333333333333329</v>
      </c>
      <c r="N43" s="187"/>
      <c r="O43" s="184"/>
    </row>
    <row r="44" spans="1:15" ht="37.5" x14ac:dyDescent="0.3">
      <c r="A44" s="3" t="s">
        <v>31</v>
      </c>
      <c r="B44" s="126" t="s">
        <v>6</v>
      </c>
      <c r="C44" s="126" t="s">
        <v>52</v>
      </c>
      <c r="D44" s="13">
        <v>352.66666666666669</v>
      </c>
      <c r="E44" s="95">
        <v>271.75</v>
      </c>
      <c r="F44" s="13">
        <v>362.66666666666669</v>
      </c>
      <c r="G44" s="95">
        <v>284</v>
      </c>
      <c r="H44" s="32">
        <f t="shared" si="0"/>
        <v>102.83553875236295</v>
      </c>
      <c r="I44" s="6">
        <f t="shared" si="1"/>
        <v>10</v>
      </c>
      <c r="J44" s="28">
        <f t="shared" si="5"/>
        <v>104.50781968721252</v>
      </c>
      <c r="K44" s="34">
        <f t="shared" si="2"/>
        <v>12.25</v>
      </c>
      <c r="L44" s="20">
        <f t="shared" si="3"/>
        <v>78.308823529411768</v>
      </c>
      <c r="M44" s="127">
        <f t="shared" si="7"/>
        <v>-78.666666666666686</v>
      </c>
      <c r="N44" s="187"/>
      <c r="O44" s="184"/>
    </row>
    <row r="45" spans="1:15" ht="37.5" x14ac:dyDescent="0.3">
      <c r="A45" s="3" t="s">
        <v>46</v>
      </c>
      <c r="B45" s="126" t="s">
        <v>6</v>
      </c>
      <c r="C45" s="126" t="s">
        <v>52</v>
      </c>
      <c r="D45" s="13">
        <v>352.66666666666669</v>
      </c>
      <c r="E45" s="95">
        <v>228</v>
      </c>
      <c r="F45" s="13">
        <v>372.66666666666669</v>
      </c>
      <c r="G45" s="95">
        <v>253</v>
      </c>
      <c r="H45" s="33">
        <f t="shared" si="0"/>
        <v>105.6710775047259</v>
      </c>
      <c r="I45" s="28">
        <f t="shared" si="1"/>
        <v>20</v>
      </c>
      <c r="J45" s="28">
        <f t="shared" si="5"/>
        <v>110.96491228070175</v>
      </c>
      <c r="K45" s="34">
        <f t="shared" si="2"/>
        <v>25</v>
      </c>
      <c r="L45" s="20">
        <f t="shared" si="3"/>
        <v>67.889087656529512</v>
      </c>
      <c r="M45" s="127">
        <f t="shared" si="7"/>
        <v>-119.66666666666669</v>
      </c>
      <c r="N45" s="187"/>
      <c r="O45" s="184"/>
    </row>
    <row r="46" spans="1:15" ht="18.75" x14ac:dyDescent="0.3">
      <c r="A46" s="3" t="s">
        <v>32</v>
      </c>
      <c r="B46" s="126" t="s">
        <v>6</v>
      </c>
      <c r="C46" s="126" t="s">
        <v>60</v>
      </c>
      <c r="D46" s="13">
        <v>281</v>
      </c>
      <c r="E46" s="95">
        <v>204</v>
      </c>
      <c r="F46" s="13">
        <v>281</v>
      </c>
      <c r="G46" s="95">
        <v>203.5</v>
      </c>
      <c r="H46" s="32">
        <f t="shared" si="0"/>
        <v>100</v>
      </c>
      <c r="I46" s="6">
        <f t="shared" si="1"/>
        <v>0</v>
      </c>
      <c r="J46" s="14">
        <f t="shared" si="5"/>
        <v>99.754901960784309</v>
      </c>
      <c r="K46" s="17">
        <f t="shared" si="2"/>
        <v>-0.5</v>
      </c>
      <c r="L46" s="20">
        <f t="shared" si="3"/>
        <v>72.419928825622776</v>
      </c>
      <c r="M46" s="127">
        <f t="shared" si="7"/>
        <v>-77.5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87.188072810476726</v>
      </c>
      <c r="M47" s="19">
        <f>SUM(M6:M46)/40</f>
        <v>-57.977874999999997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K36" sqref="K3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28"/>
      <c r="D4" s="175" t="s">
        <v>1</v>
      </c>
      <c r="E4" s="175"/>
      <c r="F4" s="175"/>
      <c r="G4" s="175"/>
      <c r="H4" s="175" t="s">
        <v>97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2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29"/>
      <c r="D6" s="190">
        <v>46127</v>
      </c>
      <c r="E6" s="183"/>
      <c r="F6" s="190">
        <v>46134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0" t="s">
        <v>6</v>
      </c>
      <c r="C7" s="130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1">
        <f t="shared" ref="L7:L46" si="3">G7/F7*100</f>
        <v>0</v>
      </c>
      <c r="M7" s="131">
        <f t="shared" ref="M7:M16" si="4">G7-F7</f>
        <v>-826.5</v>
      </c>
      <c r="N7" s="187">
        <f>SUM(L7:L12)/5</f>
        <v>86.090355206024896</v>
      </c>
      <c r="O7" s="184">
        <f>SUM(M7:M12)/5</f>
        <v>-258.39999999999998</v>
      </c>
    </row>
    <row r="8" spans="1:15" ht="18.75" x14ac:dyDescent="0.3">
      <c r="A8" s="3" t="s">
        <v>50</v>
      </c>
      <c r="B8" s="130" t="s">
        <v>6</v>
      </c>
      <c r="C8" s="130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1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30" t="s">
        <v>6</v>
      </c>
      <c r="C9" s="130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1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30" t="s">
        <v>6</v>
      </c>
      <c r="C10" s="130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31">
        <f t="shared" si="4"/>
        <v>-103.83333333333337</v>
      </c>
      <c r="N10" s="187"/>
      <c r="O10" s="184"/>
    </row>
    <row r="11" spans="1:15" ht="18.75" x14ac:dyDescent="0.3">
      <c r="A11" s="3" t="s">
        <v>11</v>
      </c>
      <c r="B11" s="130" t="s">
        <v>6</v>
      </c>
      <c r="C11" s="130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1">
        <f t="shared" si="4"/>
        <v>-9.5</v>
      </c>
      <c r="N11" s="187"/>
      <c r="O11" s="184"/>
    </row>
    <row r="12" spans="1:15" ht="18.75" x14ac:dyDescent="0.3">
      <c r="A12" s="3" t="s">
        <v>12</v>
      </c>
      <c r="B12" s="130" t="s">
        <v>6</v>
      </c>
      <c r="C12" s="130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1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30" t="s">
        <v>6</v>
      </c>
      <c r="C13" s="130" t="s">
        <v>51</v>
      </c>
      <c r="D13" s="13">
        <v>92</v>
      </c>
      <c r="E13" s="95">
        <v>82.5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27">
        <f t="shared" si="5"/>
        <v>128.4848484848485</v>
      </c>
      <c r="K13" s="79">
        <f t="shared" si="2"/>
        <v>23.5</v>
      </c>
      <c r="L13" s="20">
        <f t="shared" si="3"/>
        <v>115.21739130434783</v>
      </c>
      <c r="M13" s="131">
        <f t="shared" si="4"/>
        <v>14</v>
      </c>
      <c r="N13" s="18"/>
      <c r="O13" s="2"/>
    </row>
    <row r="14" spans="1:15" ht="18.75" x14ac:dyDescent="0.3">
      <c r="A14" s="3" t="s">
        <v>67</v>
      </c>
      <c r="B14" s="130" t="s">
        <v>6</v>
      </c>
      <c r="C14" s="130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0" t="s">
        <v>6</v>
      </c>
      <c r="C15" s="130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0" t="s">
        <v>6</v>
      </c>
      <c r="C16" s="130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1">
        <f t="shared" si="4"/>
        <v>-65.166666666666742</v>
      </c>
      <c r="N16" s="187">
        <f>SUM(L16:L22)/7</f>
        <v>90.821003927687073</v>
      </c>
      <c r="O16" s="184">
        <f>SUM(M16:M22)/7</f>
        <v>-56.400238095238116</v>
      </c>
    </row>
    <row r="17" spans="1:15" ht="18.75" x14ac:dyDescent="0.3">
      <c r="A17" s="3" t="s">
        <v>35</v>
      </c>
      <c r="B17" s="130" t="s">
        <v>8</v>
      </c>
      <c r="C17" s="130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1">
        <f>G18-F18</f>
        <v>26.333333333333314</v>
      </c>
      <c r="N17" s="187"/>
      <c r="O17" s="184"/>
    </row>
    <row r="18" spans="1:15" ht="18.75" x14ac:dyDescent="0.3">
      <c r="A18" s="3" t="s">
        <v>36</v>
      </c>
      <c r="B18" s="130" t="s">
        <v>6</v>
      </c>
      <c r="C18" s="130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1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30" t="s">
        <v>6</v>
      </c>
      <c r="C19" s="130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1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30" t="s">
        <v>6</v>
      </c>
      <c r="C20" s="130" t="s">
        <v>52</v>
      </c>
      <c r="D20" s="13">
        <v>752</v>
      </c>
      <c r="E20" s="95">
        <v>715.5</v>
      </c>
      <c r="F20" s="13">
        <v>698.66666666666663</v>
      </c>
      <c r="G20" s="95">
        <v>715.5</v>
      </c>
      <c r="H20" s="32">
        <f t="shared" si="0"/>
        <v>92.907801418439703</v>
      </c>
      <c r="I20" s="6">
        <f t="shared" si="1"/>
        <v>-53.333333333333371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1">
        <f t="shared" si="6"/>
        <v>16.833333333333371</v>
      </c>
      <c r="N20" s="187"/>
      <c r="O20" s="184"/>
    </row>
    <row r="21" spans="1:15" ht="37.5" x14ac:dyDescent="0.3">
      <c r="A21" s="3" t="s">
        <v>16</v>
      </c>
      <c r="B21" s="130" t="s">
        <v>8</v>
      </c>
      <c r="C21" s="130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31">
        <f t="shared" si="6"/>
        <v>-13.75</v>
      </c>
      <c r="N21" s="187"/>
      <c r="O21" s="184"/>
    </row>
    <row r="22" spans="1:15" ht="18.75" x14ac:dyDescent="0.3">
      <c r="A22" s="3" t="s">
        <v>39</v>
      </c>
      <c r="B22" s="130" t="s">
        <v>6</v>
      </c>
      <c r="C22" s="130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1">
        <f t="shared" si="6"/>
        <v>-271.5</v>
      </c>
      <c r="N22" s="187"/>
      <c r="O22" s="184"/>
    </row>
    <row r="23" spans="1:15" ht="18.75" x14ac:dyDescent="0.3">
      <c r="A23" s="3" t="s">
        <v>17</v>
      </c>
      <c r="B23" s="130" t="s">
        <v>9</v>
      </c>
      <c r="C23" s="130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31">
        <f t="shared" si="6"/>
        <v>7</v>
      </c>
      <c r="N23" s="18"/>
      <c r="O23" s="2"/>
    </row>
    <row r="24" spans="1:15" ht="18.75" x14ac:dyDescent="0.3">
      <c r="A24" s="3" t="s">
        <v>18</v>
      </c>
      <c r="B24" s="130" t="s">
        <v>6</v>
      </c>
      <c r="C24" s="130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31">
        <f t="shared" si="6"/>
        <v>-12.75</v>
      </c>
      <c r="N24" s="18"/>
      <c r="O24" s="2"/>
    </row>
    <row r="25" spans="1:15" ht="56.25" x14ac:dyDescent="0.3">
      <c r="A25" s="3" t="s">
        <v>19</v>
      </c>
      <c r="B25" s="130" t="s">
        <v>6</v>
      </c>
      <c r="C25" s="130" t="s">
        <v>54</v>
      </c>
      <c r="D25" s="13">
        <v>354</v>
      </c>
      <c r="E25" s="95">
        <v>313</v>
      </c>
      <c r="F25" s="13">
        <v>352.33333333333331</v>
      </c>
      <c r="G25" s="95">
        <v>313</v>
      </c>
      <c r="H25" s="32">
        <f t="shared" si="0"/>
        <v>99.529190207156304</v>
      </c>
      <c r="I25" s="6">
        <f t="shared" si="1"/>
        <v>-1.6666666666666856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1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0" t="s">
        <v>6</v>
      </c>
      <c r="C26" s="130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1">
        <f t="shared" si="6"/>
        <v>-148</v>
      </c>
      <c r="N26" s="18"/>
      <c r="O26" s="2"/>
    </row>
    <row r="27" spans="1:15" ht="18.75" x14ac:dyDescent="0.3">
      <c r="A27" s="3" t="s">
        <v>20</v>
      </c>
      <c r="B27" s="130" t="s">
        <v>6</v>
      </c>
      <c r="C27" s="130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1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0" t="s">
        <v>6</v>
      </c>
      <c r="C28" s="130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1">
        <f>G29-F29</f>
        <v>80.680000000000291</v>
      </c>
      <c r="N28" s="18"/>
      <c r="O28" s="2"/>
    </row>
    <row r="29" spans="1:15" ht="18.75" x14ac:dyDescent="0.3">
      <c r="A29" s="3" t="s">
        <v>22</v>
      </c>
      <c r="B29" s="130" t="s">
        <v>6</v>
      </c>
      <c r="C29" s="130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1">
        <f>G29-F29</f>
        <v>80.680000000000291</v>
      </c>
      <c r="N29" s="18"/>
      <c r="O29" s="2"/>
    </row>
    <row r="30" spans="1:15" ht="18.75" x14ac:dyDescent="0.3">
      <c r="A30" s="3" t="s">
        <v>23</v>
      </c>
      <c r="B30" s="130" t="s">
        <v>6</v>
      </c>
      <c r="C30" s="130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1">
        <f>G31-F31</f>
        <v>-73</v>
      </c>
      <c r="N30" s="18"/>
      <c r="O30" s="2"/>
    </row>
    <row r="31" spans="1:15" ht="37.5" x14ac:dyDescent="0.3">
      <c r="A31" s="3" t="s">
        <v>24</v>
      </c>
      <c r="B31" s="130" t="s">
        <v>6</v>
      </c>
      <c r="C31" s="130"/>
      <c r="D31" s="13">
        <v>110</v>
      </c>
      <c r="E31" s="95">
        <v>74</v>
      </c>
      <c r="F31" s="13">
        <v>110</v>
      </c>
      <c r="G31" s="95">
        <v>37</v>
      </c>
      <c r="H31" s="32">
        <f t="shared" si="0"/>
        <v>100</v>
      </c>
      <c r="I31" s="6">
        <f t="shared" si="1"/>
        <v>0</v>
      </c>
      <c r="J31" s="14">
        <f t="shared" si="5"/>
        <v>50</v>
      </c>
      <c r="K31" s="17">
        <f t="shared" si="2"/>
        <v>-37</v>
      </c>
      <c r="L31" s="20">
        <f t="shared" si="3"/>
        <v>33.636363636363633</v>
      </c>
      <c r="M31" s="131">
        <f t="shared" ref="M31:M46" si="7">G31-F31</f>
        <v>-73</v>
      </c>
      <c r="N31" s="187">
        <f>SUM(L31:L32)/2</f>
        <v>53.019393723368069</v>
      </c>
      <c r="O31" s="184">
        <f>SUM(M31:M32)/2</f>
        <v>-51.984999999999992</v>
      </c>
    </row>
    <row r="32" spans="1:15" ht="37.5" x14ac:dyDescent="0.3">
      <c r="A32" s="3" t="s">
        <v>0</v>
      </c>
      <c r="B32" s="130" t="s">
        <v>6</v>
      </c>
      <c r="C32" s="130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1">
        <f t="shared" si="3"/>
        <v>72.402423810372497</v>
      </c>
      <c r="M32" s="131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30" t="s">
        <v>6</v>
      </c>
      <c r="C33" s="130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1">
        <f t="shared" si="7"/>
        <v>-18.333333333333329</v>
      </c>
      <c r="N33" s="187">
        <f>SUM(L33:L38)/6</f>
        <v>86.331770358588884</v>
      </c>
      <c r="O33" s="184">
        <f>SUM(M33:M38)/6</f>
        <v>-24.006111111111114</v>
      </c>
    </row>
    <row r="34" spans="1:15" ht="18.75" x14ac:dyDescent="0.3">
      <c r="A34" s="3" t="s">
        <v>63</v>
      </c>
      <c r="B34" s="130" t="s">
        <v>6</v>
      </c>
      <c r="C34" s="130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1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30" t="s">
        <v>6</v>
      </c>
      <c r="C35" s="130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1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30" t="s">
        <v>6</v>
      </c>
      <c r="C36" s="130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1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30" t="s">
        <v>6</v>
      </c>
      <c r="C37" s="13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1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30" t="s">
        <v>6</v>
      </c>
      <c r="C38" s="130" t="s">
        <v>41</v>
      </c>
      <c r="D38" s="13">
        <v>99.666666666666671</v>
      </c>
      <c r="E38" s="95">
        <v>120</v>
      </c>
      <c r="F38" s="13">
        <v>101.33333333333333</v>
      </c>
      <c r="G38" s="95">
        <v>120</v>
      </c>
      <c r="H38" s="32">
        <f t="shared" si="0"/>
        <v>101.67224080267559</v>
      </c>
      <c r="I38" s="6">
        <f t="shared" si="1"/>
        <v>1.6666666666666572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31">
        <f t="shared" si="7"/>
        <v>18.666666666666671</v>
      </c>
      <c r="N38" s="187"/>
      <c r="O38" s="184"/>
    </row>
    <row r="39" spans="1:15" ht="18.75" x14ac:dyDescent="0.3">
      <c r="A39" s="3" t="s">
        <v>27</v>
      </c>
      <c r="B39" s="130" t="s">
        <v>6</v>
      </c>
      <c r="C39" s="130"/>
      <c r="D39" s="13">
        <v>91.5</v>
      </c>
      <c r="E39" s="95">
        <v>93.75</v>
      </c>
      <c r="F39" s="13">
        <v>90.5</v>
      </c>
      <c r="G39" s="95">
        <v>90.75</v>
      </c>
      <c r="H39" s="32">
        <f t="shared" si="0"/>
        <v>98.907103825136616</v>
      </c>
      <c r="I39" s="6">
        <f t="shared" si="1"/>
        <v>-1</v>
      </c>
      <c r="J39" s="14">
        <f t="shared" si="5"/>
        <v>96.8</v>
      </c>
      <c r="K39" s="17">
        <f t="shared" si="2"/>
        <v>-3</v>
      </c>
      <c r="L39" s="20">
        <f t="shared" si="3"/>
        <v>100.27624309392264</v>
      </c>
      <c r="M39" s="131">
        <f t="shared" si="7"/>
        <v>0.25</v>
      </c>
      <c r="N39" s="187">
        <f>SUM(L39:L45)/6</f>
        <v>94.721434867586154</v>
      </c>
      <c r="O39" s="184">
        <f>SUM(M39:M45)/6</f>
        <v>-48.527777777777779</v>
      </c>
    </row>
    <row r="40" spans="1:15" ht="18.75" x14ac:dyDescent="0.3">
      <c r="A40" s="3" t="s">
        <v>28</v>
      </c>
      <c r="B40" s="130" t="s">
        <v>6</v>
      </c>
      <c r="C40" s="130"/>
      <c r="D40" s="13">
        <v>135.66666666666666</v>
      </c>
      <c r="E40" s="95">
        <v>99.5</v>
      </c>
      <c r="F40" s="13">
        <v>134</v>
      </c>
      <c r="G40" s="95">
        <v>102.5</v>
      </c>
      <c r="H40" s="32">
        <f t="shared" si="0"/>
        <v>98.771498771498784</v>
      </c>
      <c r="I40" s="6">
        <f t="shared" si="1"/>
        <v>-1.6666666666666572</v>
      </c>
      <c r="J40" s="28">
        <f t="shared" si="5"/>
        <v>103.01507537688441</v>
      </c>
      <c r="K40" s="34">
        <f t="shared" si="2"/>
        <v>3</v>
      </c>
      <c r="L40" s="20">
        <f t="shared" si="3"/>
        <v>76.492537313432834</v>
      </c>
      <c r="M40" s="131">
        <f t="shared" si="7"/>
        <v>-31.5</v>
      </c>
      <c r="N40" s="187"/>
      <c r="O40" s="184"/>
    </row>
    <row r="41" spans="1:15" ht="18.75" x14ac:dyDescent="0.3">
      <c r="A41" s="3" t="s">
        <v>29</v>
      </c>
      <c r="B41" s="130" t="s">
        <v>6</v>
      </c>
      <c r="C41" s="130"/>
      <c r="D41" s="13">
        <v>97.666666666666671</v>
      </c>
      <c r="E41" s="95">
        <v>81.5</v>
      </c>
      <c r="F41" s="13">
        <v>97.666666666666671</v>
      </c>
      <c r="G41" s="95">
        <v>84.75</v>
      </c>
      <c r="H41" s="32">
        <f t="shared" si="0"/>
        <v>100</v>
      </c>
      <c r="I41" s="6">
        <f t="shared" si="1"/>
        <v>0</v>
      </c>
      <c r="J41" s="28">
        <f t="shared" si="5"/>
        <v>103.98773006134969</v>
      </c>
      <c r="K41" s="34">
        <f t="shared" si="2"/>
        <v>3.25</v>
      </c>
      <c r="L41" s="20">
        <f t="shared" si="3"/>
        <v>86.774744027303754</v>
      </c>
      <c r="M41" s="131">
        <f t="shared" si="7"/>
        <v>-12.916666666666671</v>
      </c>
      <c r="N41" s="187"/>
      <c r="O41" s="184"/>
    </row>
    <row r="42" spans="1:15" ht="18.75" x14ac:dyDescent="0.3">
      <c r="A42" s="3" t="s">
        <v>30</v>
      </c>
      <c r="B42" s="130" t="s">
        <v>6</v>
      </c>
      <c r="C42" s="130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1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30" t="s">
        <v>6</v>
      </c>
      <c r="C43" s="130"/>
      <c r="D43" s="13">
        <v>100.33333333333333</v>
      </c>
      <c r="E43" s="95">
        <v>73</v>
      </c>
      <c r="F43" s="13">
        <v>103</v>
      </c>
      <c r="G43" s="95">
        <v>88.5</v>
      </c>
      <c r="H43" s="32">
        <f t="shared" si="0"/>
        <v>102.65780730897009</v>
      </c>
      <c r="I43" s="6">
        <f t="shared" si="1"/>
        <v>2.6666666666666714</v>
      </c>
      <c r="J43" s="28">
        <f t="shared" si="5"/>
        <v>121.23287671232876</v>
      </c>
      <c r="K43" s="34">
        <f t="shared" si="2"/>
        <v>15.5</v>
      </c>
      <c r="L43" s="20">
        <f t="shared" si="3"/>
        <v>85.922330097087368</v>
      </c>
      <c r="M43" s="131">
        <f t="shared" si="7"/>
        <v>-14.5</v>
      </c>
      <c r="N43" s="187"/>
      <c r="O43" s="184"/>
    </row>
    <row r="44" spans="1:15" ht="37.5" x14ac:dyDescent="0.3">
      <c r="A44" s="3" t="s">
        <v>31</v>
      </c>
      <c r="B44" s="130" t="s">
        <v>6</v>
      </c>
      <c r="C44" s="130" t="s">
        <v>52</v>
      </c>
      <c r="D44" s="13">
        <v>362.66666666666669</v>
      </c>
      <c r="E44" s="95">
        <v>284</v>
      </c>
      <c r="F44" s="13">
        <v>346</v>
      </c>
      <c r="G44" s="95">
        <v>271.5</v>
      </c>
      <c r="H44" s="32">
        <f t="shared" si="0"/>
        <v>95.40441176470587</v>
      </c>
      <c r="I44" s="6">
        <f t="shared" si="1"/>
        <v>-16.666666666666686</v>
      </c>
      <c r="J44" s="14">
        <f t="shared" si="5"/>
        <v>95.598591549295776</v>
      </c>
      <c r="K44" s="17">
        <f t="shared" si="2"/>
        <v>-12.5</v>
      </c>
      <c r="L44" s="20">
        <f t="shared" si="3"/>
        <v>78.468208092485554</v>
      </c>
      <c r="M44" s="131">
        <f t="shared" si="7"/>
        <v>-74.5</v>
      </c>
      <c r="N44" s="187"/>
      <c r="O44" s="184"/>
    </row>
    <row r="45" spans="1:15" ht="37.5" x14ac:dyDescent="0.3">
      <c r="A45" s="3" t="s">
        <v>46</v>
      </c>
      <c r="B45" s="130" t="s">
        <v>6</v>
      </c>
      <c r="C45" s="130" t="s">
        <v>52</v>
      </c>
      <c r="D45" s="13">
        <v>372.66666666666669</v>
      </c>
      <c r="E45" s="95">
        <v>253</v>
      </c>
      <c r="F45" s="13">
        <v>377.66666666666669</v>
      </c>
      <c r="G45" s="95">
        <v>253</v>
      </c>
      <c r="H45" s="32">
        <f t="shared" si="0"/>
        <v>101.3416815742397</v>
      </c>
      <c r="I45" s="6">
        <f t="shared" si="1"/>
        <v>5</v>
      </c>
      <c r="J45" s="14">
        <f t="shared" si="5"/>
        <v>100</v>
      </c>
      <c r="K45" s="17">
        <f t="shared" si="2"/>
        <v>0</v>
      </c>
      <c r="L45" s="20">
        <f t="shared" si="3"/>
        <v>66.990291262135912</v>
      </c>
      <c r="M45" s="131">
        <f t="shared" si="7"/>
        <v>-124.66666666666669</v>
      </c>
      <c r="N45" s="187"/>
      <c r="O45" s="184"/>
    </row>
    <row r="46" spans="1:15" ht="18.75" x14ac:dyDescent="0.3">
      <c r="A46" s="3" t="s">
        <v>32</v>
      </c>
      <c r="B46" s="130" t="s">
        <v>6</v>
      </c>
      <c r="C46" s="130" t="s">
        <v>60</v>
      </c>
      <c r="D46" s="13">
        <v>281</v>
      </c>
      <c r="E46" s="95">
        <v>203.5</v>
      </c>
      <c r="F46" s="13">
        <v>291.33333333333331</v>
      </c>
      <c r="G46" s="95">
        <v>203.5</v>
      </c>
      <c r="H46" s="33">
        <f t="shared" si="0"/>
        <v>103.6773428232503</v>
      </c>
      <c r="I46" s="28">
        <f t="shared" si="1"/>
        <v>10.333333333333314</v>
      </c>
      <c r="J46" s="14">
        <f t="shared" si="5"/>
        <v>100</v>
      </c>
      <c r="K46" s="17">
        <f t="shared" si="2"/>
        <v>0</v>
      </c>
      <c r="L46" s="20">
        <f t="shared" si="3"/>
        <v>69.851258581235697</v>
      </c>
      <c r="M46" s="131">
        <f t="shared" si="7"/>
        <v>-87.833333333333314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87.489632113355682</v>
      </c>
      <c r="M47" s="19">
        <f>SUM(M6:M46)/40</f>
        <v>-57.717458333333319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16" sqref="R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33"/>
      <c r="D4" s="175" t="s">
        <v>1</v>
      </c>
      <c r="E4" s="175"/>
      <c r="F4" s="175"/>
      <c r="G4" s="175"/>
      <c r="H4" s="175" t="s">
        <v>98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3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34"/>
      <c r="D6" s="190">
        <v>46141</v>
      </c>
      <c r="E6" s="183"/>
      <c r="F6" s="190">
        <v>46148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5" t="s">
        <v>6</v>
      </c>
      <c r="C7" s="135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2">
        <f t="shared" ref="L7:L46" si="3">G7/F7*100</f>
        <v>0</v>
      </c>
      <c r="M7" s="132">
        <f t="shared" ref="M7:M16" si="4">G7-F7</f>
        <v>-826.5</v>
      </c>
      <c r="N7" s="187">
        <f>SUM(L7:L12)/5</f>
        <v>87.067795786326471</v>
      </c>
      <c r="O7" s="184">
        <f>SUM(M7:M12)/5</f>
        <v>-252.06666666666669</v>
      </c>
    </row>
    <row r="8" spans="1:15" ht="18.75" x14ac:dyDescent="0.3">
      <c r="A8" s="3" t="s">
        <v>50</v>
      </c>
      <c r="B8" s="135" t="s">
        <v>6</v>
      </c>
      <c r="C8" s="135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2">
        <f t="shared" si="4"/>
        <v>85.166666666666629</v>
      </c>
      <c r="N8" s="187"/>
      <c r="O8" s="184"/>
    </row>
    <row r="9" spans="1:15" ht="18.75" x14ac:dyDescent="0.3">
      <c r="A9" s="3" t="s">
        <v>10</v>
      </c>
      <c r="B9" s="135" t="s">
        <v>6</v>
      </c>
      <c r="C9" s="135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2">
        <f t="shared" si="4"/>
        <v>-146.83333333333337</v>
      </c>
      <c r="N9" s="187"/>
      <c r="O9" s="184"/>
    </row>
    <row r="10" spans="1:15" ht="18.75" x14ac:dyDescent="0.3">
      <c r="A10" s="3" t="s">
        <v>7</v>
      </c>
      <c r="B10" s="135" t="s">
        <v>6</v>
      </c>
      <c r="C10" s="135"/>
      <c r="D10" s="13">
        <v>559.33333333333337</v>
      </c>
      <c r="E10" s="95">
        <v>455.5</v>
      </c>
      <c r="F10" s="13">
        <v>527.66666666666663</v>
      </c>
      <c r="G10" s="95">
        <v>455.5</v>
      </c>
      <c r="H10" s="32">
        <f t="shared" si="0"/>
        <v>94.338498212157319</v>
      </c>
      <c r="I10" s="6">
        <f t="shared" si="1"/>
        <v>-31.666666666666742</v>
      </c>
      <c r="J10" s="14">
        <f t="shared" si="5"/>
        <v>100</v>
      </c>
      <c r="K10" s="17">
        <f t="shared" si="2"/>
        <v>0</v>
      </c>
      <c r="L10" s="20">
        <f t="shared" si="3"/>
        <v>86.323436512950096</v>
      </c>
      <c r="M10" s="132">
        <f t="shared" si="4"/>
        <v>-72.166666666666629</v>
      </c>
      <c r="N10" s="187"/>
      <c r="O10" s="184"/>
    </row>
    <row r="11" spans="1:15" ht="18.75" x14ac:dyDescent="0.3">
      <c r="A11" s="3" t="s">
        <v>11</v>
      </c>
      <c r="B11" s="135" t="s">
        <v>6</v>
      </c>
      <c r="C11" s="135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2">
        <f t="shared" si="4"/>
        <v>-9.5</v>
      </c>
      <c r="N11" s="187"/>
      <c r="O11" s="184"/>
    </row>
    <row r="12" spans="1:15" ht="18.75" x14ac:dyDescent="0.3">
      <c r="A12" s="3" t="s">
        <v>12</v>
      </c>
      <c r="B12" s="135" t="s">
        <v>6</v>
      </c>
      <c r="C12" s="135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2">
        <f t="shared" si="4"/>
        <v>-290.5</v>
      </c>
      <c r="N12" s="187"/>
      <c r="O12" s="184"/>
    </row>
    <row r="13" spans="1:15" ht="57" customHeight="1" x14ac:dyDescent="0.3">
      <c r="A13" s="3" t="s">
        <v>13</v>
      </c>
      <c r="B13" s="135" t="s">
        <v>6</v>
      </c>
      <c r="C13" s="135" t="s">
        <v>51</v>
      </c>
      <c r="D13" s="13">
        <v>92</v>
      </c>
      <c r="E13" s="95">
        <v>106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115.21739130434783</v>
      </c>
      <c r="M13" s="132">
        <f t="shared" si="4"/>
        <v>14</v>
      </c>
      <c r="N13" s="18"/>
      <c r="O13" s="2"/>
    </row>
    <row r="14" spans="1:15" ht="18.75" x14ac:dyDescent="0.3">
      <c r="A14" s="3" t="s">
        <v>67</v>
      </c>
      <c r="B14" s="135" t="s">
        <v>6</v>
      </c>
      <c r="C14" s="135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2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5" t="s">
        <v>6</v>
      </c>
      <c r="C15" s="135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2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5" t="s">
        <v>6</v>
      </c>
      <c r="C16" s="135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2">
        <f t="shared" si="4"/>
        <v>-65.166666666666742</v>
      </c>
      <c r="N16" s="187">
        <f>SUM(L16:L22)/7</f>
        <v>91.702427420892633</v>
      </c>
      <c r="O16" s="184">
        <f>SUM(M16:M22)/7</f>
        <v>-55.209761904761926</v>
      </c>
    </row>
    <row r="17" spans="1:15" ht="18.75" x14ac:dyDescent="0.3">
      <c r="A17" s="3" t="s">
        <v>35</v>
      </c>
      <c r="B17" s="135" t="s">
        <v>8</v>
      </c>
      <c r="C17" s="135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2">
        <f>G18-F18</f>
        <v>26.333333333333314</v>
      </c>
      <c r="N17" s="187"/>
      <c r="O17" s="184"/>
    </row>
    <row r="18" spans="1:15" ht="18.75" x14ac:dyDescent="0.3">
      <c r="A18" s="3" t="s">
        <v>36</v>
      </c>
      <c r="B18" s="135" t="s">
        <v>6</v>
      </c>
      <c r="C18" s="135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2">
        <f t="shared" ref="M18:M27" si="6">G18-F18</f>
        <v>26.333333333333314</v>
      </c>
      <c r="N18" s="187"/>
      <c r="O18" s="184"/>
    </row>
    <row r="19" spans="1:15" ht="37.5" x14ac:dyDescent="0.3">
      <c r="A19" s="3" t="s">
        <v>37</v>
      </c>
      <c r="B19" s="135" t="s">
        <v>6</v>
      </c>
      <c r="C19" s="135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2">
        <f t="shared" si="6"/>
        <v>-113.88500000000005</v>
      </c>
      <c r="N19" s="187"/>
      <c r="O19" s="184"/>
    </row>
    <row r="20" spans="1:15" ht="38.25" customHeight="1" x14ac:dyDescent="0.3">
      <c r="A20" s="3" t="s">
        <v>38</v>
      </c>
      <c r="B20" s="135" t="s">
        <v>6</v>
      </c>
      <c r="C20" s="135" t="s">
        <v>52</v>
      </c>
      <c r="D20" s="13">
        <v>698.66666666666663</v>
      </c>
      <c r="E20" s="95">
        <v>715.5</v>
      </c>
      <c r="F20" s="13">
        <v>698.66666666666663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2">
        <f t="shared" si="6"/>
        <v>16.833333333333371</v>
      </c>
      <c r="N20" s="187"/>
      <c r="O20" s="184"/>
    </row>
    <row r="21" spans="1:15" ht="37.5" x14ac:dyDescent="0.3">
      <c r="A21" s="3" t="s">
        <v>16</v>
      </c>
      <c r="B21" s="135" t="s">
        <v>8</v>
      </c>
      <c r="C21" s="135" t="s">
        <v>52</v>
      </c>
      <c r="D21" s="13">
        <v>129</v>
      </c>
      <c r="E21" s="95">
        <v>115.25</v>
      </c>
      <c r="F21" s="13">
        <v>120.66666666666667</v>
      </c>
      <c r="G21" s="95">
        <v>115.25</v>
      </c>
      <c r="H21" s="32">
        <f t="shared" si="0"/>
        <v>93.540051679586568</v>
      </c>
      <c r="I21" s="6">
        <f t="shared" si="1"/>
        <v>-8.3333333333333286</v>
      </c>
      <c r="J21" s="14">
        <f t="shared" si="5"/>
        <v>100</v>
      </c>
      <c r="K21" s="17">
        <f t="shared" si="2"/>
        <v>0</v>
      </c>
      <c r="L21" s="20">
        <f t="shared" si="3"/>
        <v>95.511049723756898</v>
      </c>
      <c r="M21" s="132">
        <f t="shared" si="6"/>
        <v>-5.4166666666666714</v>
      </c>
      <c r="N21" s="187"/>
      <c r="O21" s="184"/>
    </row>
    <row r="22" spans="1:15" ht="18.75" x14ac:dyDescent="0.3">
      <c r="A22" s="3" t="s">
        <v>39</v>
      </c>
      <c r="B22" s="135" t="s">
        <v>6</v>
      </c>
      <c r="C22" s="135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2">
        <f t="shared" si="6"/>
        <v>-271.5</v>
      </c>
      <c r="N22" s="187"/>
      <c r="O22" s="184"/>
    </row>
    <row r="23" spans="1:15" ht="18.75" x14ac:dyDescent="0.3">
      <c r="A23" s="3" t="s">
        <v>17</v>
      </c>
      <c r="B23" s="135" t="s">
        <v>9</v>
      </c>
      <c r="C23" s="135"/>
      <c r="D23" s="13">
        <v>185.33333333333334</v>
      </c>
      <c r="E23" s="95">
        <v>189</v>
      </c>
      <c r="F23" s="13">
        <v>197</v>
      </c>
      <c r="G23" s="95">
        <v>194</v>
      </c>
      <c r="H23" s="33">
        <f t="shared" si="0"/>
        <v>106.29496402877699</v>
      </c>
      <c r="I23" s="28">
        <f t="shared" si="1"/>
        <v>11.666666666666657</v>
      </c>
      <c r="J23" s="14">
        <f t="shared" si="5"/>
        <v>102.64550264550265</v>
      </c>
      <c r="K23" s="17">
        <f t="shared" si="2"/>
        <v>5</v>
      </c>
      <c r="L23" s="20">
        <f t="shared" si="3"/>
        <v>98.477157360406082</v>
      </c>
      <c r="M23" s="132">
        <f t="shared" si="6"/>
        <v>-3</v>
      </c>
      <c r="N23" s="18"/>
      <c r="O23" s="2"/>
    </row>
    <row r="24" spans="1:15" ht="18.75" x14ac:dyDescent="0.3">
      <c r="A24" s="3" t="s">
        <v>18</v>
      </c>
      <c r="B24" s="135" t="s">
        <v>6</v>
      </c>
      <c r="C24" s="135" t="s">
        <v>53</v>
      </c>
      <c r="D24" s="13">
        <v>115.33333333333333</v>
      </c>
      <c r="E24" s="95">
        <v>98.25</v>
      </c>
      <c r="F24" s="13">
        <v>115.33333333333333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85.187861271676297</v>
      </c>
      <c r="M24" s="132">
        <f t="shared" si="6"/>
        <v>-17.083333333333329</v>
      </c>
      <c r="N24" s="18"/>
      <c r="O24" s="2"/>
    </row>
    <row r="25" spans="1:15" ht="56.25" x14ac:dyDescent="0.3">
      <c r="A25" s="3" t="s">
        <v>19</v>
      </c>
      <c r="B25" s="135" t="s">
        <v>6</v>
      </c>
      <c r="C25" s="135" t="s">
        <v>54</v>
      </c>
      <c r="D25" s="13">
        <v>352.33333333333331</v>
      </c>
      <c r="E25" s="95">
        <v>313</v>
      </c>
      <c r="F25" s="13">
        <v>352.33333333333331</v>
      </c>
      <c r="G25" s="95">
        <v>313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2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5" t="s">
        <v>6</v>
      </c>
      <c r="C26" s="135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2">
        <f t="shared" si="6"/>
        <v>-148</v>
      </c>
      <c r="N26" s="18"/>
      <c r="O26" s="2"/>
    </row>
    <row r="27" spans="1:15" ht="18.75" x14ac:dyDescent="0.3">
      <c r="A27" s="3" t="s">
        <v>20</v>
      </c>
      <c r="B27" s="135" t="s">
        <v>6</v>
      </c>
      <c r="C27" s="135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2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5" t="s">
        <v>6</v>
      </c>
      <c r="C28" s="135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2">
        <f>G29-F29</f>
        <v>80.680000000000291</v>
      </c>
      <c r="N28" s="18"/>
      <c r="O28" s="2"/>
    </row>
    <row r="29" spans="1:15" ht="18.75" x14ac:dyDescent="0.3">
      <c r="A29" s="3" t="s">
        <v>22</v>
      </c>
      <c r="B29" s="135" t="s">
        <v>6</v>
      </c>
      <c r="C29" s="135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2">
        <f>G29-F29</f>
        <v>80.680000000000291</v>
      </c>
      <c r="N29" s="18"/>
      <c r="O29" s="2"/>
    </row>
    <row r="30" spans="1:15" ht="18.75" x14ac:dyDescent="0.3">
      <c r="A30" s="3" t="s">
        <v>23</v>
      </c>
      <c r="B30" s="135" t="s">
        <v>6</v>
      </c>
      <c r="C30" s="135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2">
        <f>G31-F31</f>
        <v>-36</v>
      </c>
      <c r="N30" s="18"/>
      <c r="O30" s="2"/>
    </row>
    <row r="31" spans="1:15" ht="37.5" x14ac:dyDescent="0.3">
      <c r="A31" s="3" t="s">
        <v>24</v>
      </c>
      <c r="B31" s="135" t="s">
        <v>6</v>
      </c>
      <c r="C31" s="135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32">
        <f t="shared" ref="M31:M46" si="7">G31-F31</f>
        <v>-36</v>
      </c>
      <c r="N31" s="187">
        <f>SUM(L31:L32)/2</f>
        <v>69.837575541549882</v>
      </c>
      <c r="O31" s="184">
        <f>SUM(M31:M32)/2</f>
        <v>-33.484999999999992</v>
      </c>
    </row>
    <row r="32" spans="1:15" ht="37.5" x14ac:dyDescent="0.3">
      <c r="A32" s="3" t="s">
        <v>0</v>
      </c>
      <c r="B32" s="135" t="s">
        <v>6</v>
      </c>
      <c r="C32" s="135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2">
        <f t="shared" si="3"/>
        <v>72.402423810372497</v>
      </c>
      <c r="M32" s="132">
        <f t="shared" si="7"/>
        <v>-30.969999999999985</v>
      </c>
      <c r="N32" s="187"/>
      <c r="O32" s="184"/>
    </row>
    <row r="33" spans="1:15" ht="18.75" x14ac:dyDescent="0.3">
      <c r="A33" s="3" t="s">
        <v>25</v>
      </c>
      <c r="B33" s="135" t="s">
        <v>6</v>
      </c>
      <c r="C33" s="135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2">
        <f t="shared" si="7"/>
        <v>-18.333333333333329</v>
      </c>
      <c r="N33" s="187">
        <f>SUM(L33:L38)/6</f>
        <v>85.920586148062569</v>
      </c>
      <c r="O33" s="184">
        <f>SUM(M33:M38)/6</f>
        <v>-24.422777777777782</v>
      </c>
    </row>
    <row r="34" spans="1:15" ht="18.75" x14ac:dyDescent="0.3">
      <c r="A34" s="3" t="s">
        <v>63</v>
      </c>
      <c r="B34" s="135" t="s">
        <v>6</v>
      </c>
      <c r="C34" s="135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2">
        <f t="shared" si="7"/>
        <v>-10.666666666666671</v>
      </c>
      <c r="N34" s="187"/>
      <c r="O34" s="184"/>
    </row>
    <row r="35" spans="1:15" ht="18.75" x14ac:dyDescent="0.3">
      <c r="A35" s="3" t="s">
        <v>26</v>
      </c>
      <c r="B35" s="135" t="s">
        <v>6</v>
      </c>
      <c r="C35" s="135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2">
        <f t="shared" si="7"/>
        <v>-6.6666666666666714</v>
      </c>
      <c r="N35" s="187"/>
      <c r="O35" s="184"/>
    </row>
    <row r="36" spans="1:15" ht="18.75" x14ac:dyDescent="0.3">
      <c r="A36" s="3" t="s">
        <v>42</v>
      </c>
      <c r="B36" s="135" t="s">
        <v>6</v>
      </c>
      <c r="C36" s="135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2">
        <f t="shared" si="7"/>
        <v>-3.3333333333333286</v>
      </c>
      <c r="N36" s="187"/>
      <c r="O36" s="184"/>
    </row>
    <row r="37" spans="1:15" ht="18.75" x14ac:dyDescent="0.3">
      <c r="A37" s="3" t="s">
        <v>43</v>
      </c>
      <c r="B37" s="135" t="s">
        <v>6</v>
      </c>
      <c r="C37" s="135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2">
        <f t="shared" si="7"/>
        <v>-123.70333333333335</v>
      </c>
      <c r="N37" s="187"/>
      <c r="O37" s="184"/>
    </row>
    <row r="38" spans="1:15" ht="18.75" x14ac:dyDescent="0.3">
      <c r="A38" s="3" t="s">
        <v>44</v>
      </c>
      <c r="B38" s="135" t="s">
        <v>6</v>
      </c>
      <c r="C38" s="135" t="s">
        <v>41</v>
      </c>
      <c r="D38" s="13">
        <v>101.33333333333333</v>
      </c>
      <c r="E38" s="95">
        <v>117.5</v>
      </c>
      <c r="F38" s="13">
        <v>101.33333333333333</v>
      </c>
      <c r="G38" s="95">
        <v>117.5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115.95394736842107</v>
      </c>
      <c r="M38" s="132">
        <f t="shared" si="7"/>
        <v>16.166666666666671</v>
      </c>
      <c r="N38" s="187"/>
      <c r="O38" s="184"/>
    </row>
    <row r="39" spans="1:15" ht="18.75" x14ac:dyDescent="0.3">
      <c r="A39" s="3" t="s">
        <v>27</v>
      </c>
      <c r="B39" s="135" t="s">
        <v>6</v>
      </c>
      <c r="C39" s="135"/>
      <c r="D39" s="13">
        <v>89</v>
      </c>
      <c r="E39" s="95">
        <v>90.75</v>
      </c>
      <c r="F39" s="13">
        <v>94</v>
      </c>
      <c r="G39" s="95">
        <v>90.75</v>
      </c>
      <c r="H39" s="33">
        <f t="shared" si="0"/>
        <v>105.61797752808988</v>
      </c>
      <c r="I39" s="28">
        <f t="shared" si="1"/>
        <v>5</v>
      </c>
      <c r="J39" s="14">
        <f t="shared" si="5"/>
        <v>100</v>
      </c>
      <c r="K39" s="17">
        <f t="shared" si="2"/>
        <v>0</v>
      </c>
      <c r="L39" s="20">
        <f t="shared" si="3"/>
        <v>96.542553191489361</v>
      </c>
      <c r="M39" s="132">
        <f t="shared" si="7"/>
        <v>-3.25</v>
      </c>
      <c r="N39" s="187">
        <f>SUM(L39:L45)/6</f>
        <v>93.897209914026405</v>
      </c>
      <c r="O39" s="184">
        <f>SUM(M39:M45)/6</f>
        <v>-49.680555555555564</v>
      </c>
    </row>
    <row r="40" spans="1:15" ht="18.75" x14ac:dyDescent="0.3">
      <c r="A40" s="3" t="s">
        <v>28</v>
      </c>
      <c r="B40" s="135" t="s">
        <v>6</v>
      </c>
      <c r="C40" s="135"/>
      <c r="D40" s="13">
        <v>134</v>
      </c>
      <c r="E40" s="95">
        <v>102.5</v>
      </c>
      <c r="F40" s="13">
        <v>132.33333333333334</v>
      </c>
      <c r="G40" s="95">
        <v>102.5</v>
      </c>
      <c r="H40" s="32">
        <f t="shared" si="0"/>
        <v>98.75621890547265</v>
      </c>
      <c r="I40" s="6">
        <f t="shared" si="1"/>
        <v>-1.6666666666666572</v>
      </c>
      <c r="J40" s="14">
        <f t="shared" si="5"/>
        <v>100</v>
      </c>
      <c r="K40" s="17">
        <f t="shared" si="2"/>
        <v>0</v>
      </c>
      <c r="L40" s="20">
        <f t="shared" si="3"/>
        <v>77.455919395465983</v>
      </c>
      <c r="M40" s="132">
        <f t="shared" si="7"/>
        <v>-29.833333333333343</v>
      </c>
      <c r="N40" s="187"/>
      <c r="O40" s="184"/>
    </row>
    <row r="41" spans="1:15" ht="18.75" x14ac:dyDescent="0.3">
      <c r="A41" s="3" t="s">
        <v>29</v>
      </c>
      <c r="B41" s="135" t="s">
        <v>6</v>
      </c>
      <c r="C41" s="135"/>
      <c r="D41" s="13">
        <v>99.333333333333329</v>
      </c>
      <c r="E41" s="95">
        <v>87.75</v>
      </c>
      <c r="F41" s="13">
        <v>99.333333333333329</v>
      </c>
      <c r="G41" s="95">
        <v>87.75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88.338926174496649</v>
      </c>
      <c r="M41" s="132">
        <f t="shared" si="7"/>
        <v>-11.583333333333329</v>
      </c>
      <c r="N41" s="187"/>
      <c r="O41" s="184"/>
    </row>
    <row r="42" spans="1:15" ht="18.75" x14ac:dyDescent="0.3">
      <c r="A42" s="3" t="s">
        <v>30</v>
      </c>
      <c r="B42" s="135" t="s">
        <v>6</v>
      </c>
      <c r="C42" s="135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2">
        <f t="shared" si="7"/>
        <v>-33.333333333333329</v>
      </c>
      <c r="N42" s="187"/>
      <c r="O42" s="184"/>
    </row>
    <row r="43" spans="1:15" ht="18.75" x14ac:dyDescent="0.3">
      <c r="A43" s="3" t="s">
        <v>64</v>
      </c>
      <c r="B43" s="135" t="s">
        <v>6</v>
      </c>
      <c r="C43" s="135"/>
      <c r="D43" s="13">
        <v>105.66666666666667</v>
      </c>
      <c r="E43" s="95">
        <v>91.5</v>
      </c>
      <c r="F43" s="13">
        <v>105.66666666666667</v>
      </c>
      <c r="G43" s="95">
        <v>91.5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86.593059936908517</v>
      </c>
      <c r="M43" s="132">
        <f t="shared" si="7"/>
        <v>-14.166666666666671</v>
      </c>
      <c r="N43" s="187"/>
      <c r="O43" s="184"/>
    </row>
    <row r="44" spans="1:15" ht="37.5" x14ac:dyDescent="0.3">
      <c r="A44" s="3" t="s">
        <v>31</v>
      </c>
      <c r="B44" s="135" t="s">
        <v>6</v>
      </c>
      <c r="C44" s="135" t="s">
        <v>52</v>
      </c>
      <c r="D44" s="13">
        <v>336</v>
      </c>
      <c r="E44" s="95">
        <v>259.5</v>
      </c>
      <c r="F44" s="13">
        <v>336</v>
      </c>
      <c r="G44" s="95">
        <v>259.5</v>
      </c>
      <c r="H44" s="32">
        <f t="shared" si="0"/>
        <v>100</v>
      </c>
      <c r="I44" s="6">
        <f t="shared" si="1"/>
        <v>0</v>
      </c>
      <c r="J44" s="14">
        <f t="shared" si="5"/>
        <v>100</v>
      </c>
      <c r="K44" s="17">
        <f t="shared" si="2"/>
        <v>0</v>
      </c>
      <c r="L44" s="20">
        <f t="shared" si="3"/>
        <v>77.232142857142861</v>
      </c>
      <c r="M44" s="132">
        <f t="shared" si="7"/>
        <v>-76.5</v>
      </c>
      <c r="N44" s="187"/>
      <c r="O44" s="184"/>
    </row>
    <row r="45" spans="1:15" ht="37.5" x14ac:dyDescent="0.3">
      <c r="A45" s="3" t="s">
        <v>46</v>
      </c>
      <c r="B45" s="135" t="s">
        <v>6</v>
      </c>
      <c r="C45" s="135" t="s">
        <v>52</v>
      </c>
      <c r="D45" s="13">
        <v>347.66666666666669</v>
      </c>
      <c r="E45" s="95">
        <v>216</v>
      </c>
      <c r="F45" s="13">
        <v>357.66666666666669</v>
      </c>
      <c r="G45" s="95">
        <v>228.25</v>
      </c>
      <c r="H45" s="32">
        <f t="shared" si="0"/>
        <v>102.87631831255992</v>
      </c>
      <c r="I45" s="6">
        <f t="shared" si="1"/>
        <v>10</v>
      </c>
      <c r="J45" s="28">
        <f t="shared" si="5"/>
        <v>105.6712962962963</v>
      </c>
      <c r="K45" s="34">
        <f t="shared" si="2"/>
        <v>12.25</v>
      </c>
      <c r="L45" s="20">
        <f t="shared" si="3"/>
        <v>63.816402609506049</v>
      </c>
      <c r="M45" s="132">
        <f t="shared" si="7"/>
        <v>-129.41666666666669</v>
      </c>
      <c r="N45" s="187"/>
      <c r="O45" s="184"/>
    </row>
    <row r="46" spans="1:15" ht="18.75" x14ac:dyDescent="0.3">
      <c r="A46" s="3" t="s">
        <v>32</v>
      </c>
      <c r="B46" s="135" t="s">
        <v>6</v>
      </c>
      <c r="C46" s="135" t="s">
        <v>60</v>
      </c>
      <c r="D46" s="13">
        <v>297.66666666666669</v>
      </c>
      <c r="E46" s="95">
        <v>203.5</v>
      </c>
      <c r="F46" s="13">
        <v>287.66666666666669</v>
      </c>
      <c r="G46" s="95">
        <v>203.5</v>
      </c>
      <c r="H46" s="32">
        <f t="shared" si="0"/>
        <v>96.640537513997756</v>
      </c>
      <c r="I46" s="6">
        <f t="shared" si="1"/>
        <v>-10</v>
      </c>
      <c r="J46" s="14">
        <f t="shared" si="5"/>
        <v>100</v>
      </c>
      <c r="K46" s="17">
        <f t="shared" si="2"/>
        <v>0</v>
      </c>
      <c r="L46" s="20">
        <f t="shared" si="3"/>
        <v>70.741599073001154</v>
      </c>
      <c r="M46" s="132">
        <f t="shared" si="7"/>
        <v>-84.166666666666686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88.24544667156016</v>
      </c>
      <c r="M47" s="19">
        <f>SUM(M6:M46)/40</f>
        <v>-55.369541666666649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3" zoomScale="70" zoomScaleNormal="70" workbookViewId="0">
      <selection activeCell="F31" sqref="F31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37"/>
      <c r="D4" s="175" t="s">
        <v>1</v>
      </c>
      <c r="E4" s="175"/>
      <c r="F4" s="175"/>
      <c r="G4" s="175"/>
      <c r="H4" s="175" t="s">
        <v>99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3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38"/>
      <c r="D6" s="190">
        <v>46148</v>
      </c>
      <c r="E6" s="183"/>
      <c r="F6" s="190">
        <v>46155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9" t="s">
        <v>6</v>
      </c>
      <c r="C7" s="139" t="s">
        <v>45</v>
      </c>
      <c r="D7" s="13">
        <v>826.5</v>
      </c>
      <c r="E7" s="95">
        <v>0</v>
      </c>
      <c r="F7" s="13">
        <v>0</v>
      </c>
      <c r="G7" s="95">
        <v>0</v>
      </c>
      <c r="H7" s="32">
        <f t="shared" ref="H7:H46" si="0">F7/D7*100</f>
        <v>0</v>
      </c>
      <c r="I7" s="6">
        <f t="shared" ref="I7:I46" si="1">F7-D7</f>
        <v>-826.5</v>
      </c>
      <c r="J7" s="14">
        <v>0</v>
      </c>
      <c r="K7" s="17">
        <f t="shared" ref="K7:K46" si="2">G7-E7</f>
        <v>0</v>
      </c>
      <c r="L7" s="136">
        <v>0</v>
      </c>
      <c r="M7" s="136">
        <f t="shared" ref="M7:M16" si="3">G7-F7</f>
        <v>0</v>
      </c>
      <c r="N7" s="187">
        <f>SUM(L7:L12)/5</f>
        <v>86.072514052743983</v>
      </c>
      <c r="O7" s="184">
        <f>SUM(M7:M12)/5</f>
        <v>-172.73333333333335</v>
      </c>
    </row>
    <row r="8" spans="1:15" ht="18.75" x14ac:dyDescent="0.3">
      <c r="A8" s="3" t="s">
        <v>50</v>
      </c>
      <c r="B8" s="139" t="s">
        <v>6</v>
      </c>
      <c r="C8" s="139"/>
      <c r="D8" s="13">
        <v>765.33333333333337</v>
      </c>
      <c r="E8" s="95">
        <v>850.5</v>
      </c>
      <c r="F8" s="13">
        <v>1016</v>
      </c>
      <c r="G8" s="95">
        <v>850.5</v>
      </c>
      <c r="H8" s="33">
        <f t="shared" si="0"/>
        <v>132.75261324041813</v>
      </c>
      <c r="I8" s="28">
        <f t="shared" si="1"/>
        <v>250.66666666666663</v>
      </c>
      <c r="J8" s="14">
        <f t="shared" ref="J8:J46" si="4">G8/E8*100</f>
        <v>100</v>
      </c>
      <c r="K8" s="17">
        <f t="shared" si="2"/>
        <v>0</v>
      </c>
      <c r="L8" s="20">
        <f t="shared" ref="L8:L46" si="5">G8/F8*100</f>
        <v>83.710629921259837</v>
      </c>
      <c r="M8" s="136">
        <f t="shared" si="3"/>
        <v>-165.5</v>
      </c>
      <c r="N8" s="187"/>
      <c r="O8" s="184"/>
    </row>
    <row r="9" spans="1:15" ht="18.75" x14ac:dyDescent="0.3">
      <c r="A9" s="3" t="s">
        <v>10</v>
      </c>
      <c r="B9" s="139" t="s">
        <v>6</v>
      </c>
      <c r="C9" s="139"/>
      <c r="D9" s="13">
        <v>534.33333333333337</v>
      </c>
      <c r="E9" s="95">
        <v>387.5</v>
      </c>
      <c r="F9" s="13">
        <v>402</v>
      </c>
      <c r="G9" s="95">
        <v>387.5</v>
      </c>
      <c r="H9" s="32">
        <f t="shared" si="0"/>
        <v>75.233936369307543</v>
      </c>
      <c r="I9" s="6">
        <f t="shared" si="1"/>
        <v>-132.33333333333337</v>
      </c>
      <c r="J9" s="14">
        <f t="shared" si="4"/>
        <v>100</v>
      </c>
      <c r="K9" s="17">
        <f t="shared" si="2"/>
        <v>0</v>
      </c>
      <c r="L9" s="20">
        <f t="shared" si="5"/>
        <v>96.393034825870643</v>
      </c>
      <c r="M9" s="136">
        <f t="shared" si="3"/>
        <v>-14.5</v>
      </c>
      <c r="N9" s="187"/>
      <c r="O9" s="184"/>
    </row>
    <row r="10" spans="1:15" ht="18.75" x14ac:dyDescent="0.3">
      <c r="A10" s="3" t="s">
        <v>7</v>
      </c>
      <c r="B10" s="139" t="s">
        <v>6</v>
      </c>
      <c r="C10" s="139"/>
      <c r="D10" s="13">
        <v>527.66666666666663</v>
      </c>
      <c r="E10" s="95">
        <v>455.5</v>
      </c>
      <c r="F10" s="13">
        <v>482.66666666666669</v>
      </c>
      <c r="G10" s="95">
        <v>455.5</v>
      </c>
      <c r="H10" s="32">
        <f t="shared" si="0"/>
        <v>91.471888818698687</v>
      </c>
      <c r="I10" s="6">
        <f t="shared" si="1"/>
        <v>-44.999999999999943</v>
      </c>
      <c r="J10" s="14">
        <f t="shared" si="4"/>
        <v>100</v>
      </c>
      <c r="K10" s="17">
        <f t="shared" si="2"/>
        <v>0</v>
      </c>
      <c r="L10" s="20">
        <f t="shared" si="5"/>
        <v>94.371546961325961</v>
      </c>
      <c r="M10" s="136">
        <f t="shared" si="3"/>
        <v>-27.166666666666686</v>
      </c>
      <c r="N10" s="187"/>
      <c r="O10" s="184"/>
    </row>
    <row r="11" spans="1:15" ht="18.75" x14ac:dyDescent="0.3">
      <c r="A11" s="3" t="s">
        <v>11</v>
      </c>
      <c r="B11" s="139" t="s">
        <v>6</v>
      </c>
      <c r="C11" s="139"/>
      <c r="D11" s="13">
        <v>375</v>
      </c>
      <c r="E11" s="95">
        <v>365.5</v>
      </c>
      <c r="F11" s="13">
        <v>336.5</v>
      </c>
      <c r="G11" s="95">
        <v>365.5</v>
      </c>
      <c r="H11" s="32">
        <f t="shared" si="0"/>
        <v>89.733333333333334</v>
      </c>
      <c r="I11" s="6">
        <f t="shared" si="1"/>
        <v>-38.5</v>
      </c>
      <c r="J11" s="14">
        <f t="shared" si="4"/>
        <v>100</v>
      </c>
      <c r="K11" s="17">
        <f t="shared" si="2"/>
        <v>0</v>
      </c>
      <c r="L11" s="20">
        <f t="shared" si="5"/>
        <v>108.61812778603269</v>
      </c>
      <c r="M11" s="136">
        <f t="shared" si="3"/>
        <v>29</v>
      </c>
      <c r="N11" s="187"/>
      <c r="O11" s="184"/>
    </row>
    <row r="12" spans="1:15" ht="18.75" x14ac:dyDescent="0.3">
      <c r="A12" s="3" t="s">
        <v>12</v>
      </c>
      <c r="B12" s="139" t="s">
        <v>6</v>
      </c>
      <c r="C12" s="139" t="s">
        <v>47</v>
      </c>
      <c r="D12" s="13">
        <v>905</v>
      </c>
      <c r="E12" s="95">
        <v>614.5</v>
      </c>
      <c r="F12" s="13">
        <v>1300</v>
      </c>
      <c r="G12" s="95">
        <v>614.5</v>
      </c>
      <c r="H12" s="33">
        <f t="shared" si="0"/>
        <v>143.64640883977901</v>
      </c>
      <c r="I12" s="28">
        <f t="shared" si="1"/>
        <v>395</v>
      </c>
      <c r="J12" s="14">
        <f t="shared" si="4"/>
        <v>100</v>
      </c>
      <c r="K12" s="17">
        <f t="shared" si="2"/>
        <v>0</v>
      </c>
      <c r="L12" s="20">
        <f t="shared" si="5"/>
        <v>47.269230769230766</v>
      </c>
      <c r="M12" s="136">
        <f t="shared" si="3"/>
        <v>-685.5</v>
      </c>
      <c r="N12" s="187"/>
      <c r="O12" s="184"/>
    </row>
    <row r="13" spans="1:15" ht="57" customHeight="1" x14ac:dyDescent="0.3">
      <c r="A13" s="3" t="s">
        <v>13</v>
      </c>
      <c r="B13" s="139" t="s">
        <v>6</v>
      </c>
      <c r="C13" s="139" t="s">
        <v>51</v>
      </c>
      <c r="D13" s="13">
        <v>92</v>
      </c>
      <c r="E13" s="95">
        <v>106</v>
      </c>
      <c r="F13" s="13">
        <v>173</v>
      </c>
      <c r="G13" s="95">
        <v>106</v>
      </c>
      <c r="H13" s="33">
        <f t="shared" si="0"/>
        <v>188.04347826086956</v>
      </c>
      <c r="I13" s="27">
        <f t="shared" si="1"/>
        <v>81</v>
      </c>
      <c r="J13" s="15">
        <f t="shared" si="4"/>
        <v>100</v>
      </c>
      <c r="K13" s="26">
        <f t="shared" si="2"/>
        <v>0</v>
      </c>
      <c r="L13" s="20">
        <f t="shared" si="5"/>
        <v>61.271676300578036</v>
      </c>
      <c r="M13" s="136">
        <f t="shared" si="3"/>
        <v>-67</v>
      </c>
      <c r="N13" s="18"/>
      <c r="O13" s="2"/>
    </row>
    <row r="14" spans="1:15" ht="18.75" x14ac:dyDescent="0.3">
      <c r="A14" s="3" t="s">
        <v>67</v>
      </c>
      <c r="B14" s="139" t="s">
        <v>6</v>
      </c>
      <c r="C14" s="139"/>
      <c r="D14" s="13">
        <v>351.66666666666669</v>
      </c>
      <c r="E14" s="95">
        <v>422.5</v>
      </c>
      <c r="F14" s="13">
        <v>274.66666666666669</v>
      </c>
      <c r="G14" s="95">
        <v>422.5</v>
      </c>
      <c r="H14" s="32">
        <f t="shared" si="0"/>
        <v>78.104265402843595</v>
      </c>
      <c r="I14" s="11">
        <f t="shared" si="1"/>
        <v>-77</v>
      </c>
      <c r="J14" s="15">
        <f t="shared" si="4"/>
        <v>100</v>
      </c>
      <c r="K14" s="26">
        <f t="shared" si="2"/>
        <v>0</v>
      </c>
      <c r="L14" s="20">
        <f t="shared" si="5"/>
        <v>153.82281553398056</v>
      </c>
      <c r="M14" s="136">
        <f t="shared" si="3"/>
        <v>147.83333333333331</v>
      </c>
      <c r="N14" s="18"/>
      <c r="O14" s="2"/>
    </row>
    <row r="15" spans="1:15" ht="18.75" x14ac:dyDescent="0.3">
      <c r="A15" s="3" t="s">
        <v>14</v>
      </c>
      <c r="B15" s="139" t="s">
        <v>6</v>
      </c>
      <c r="C15" s="139"/>
      <c r="D15" s="13">
        <v>572.66666666666663</v>
      </c>
      <c r="E15" s="95">
        <v>507.5</v>
      </c>
      <c r="F15" s="13">
        <v>739.5</v>
      </c>
      <c r="G15" s="95">
        <v>507.5</v>
      </c>
      <c r="H15" s="33">
        <f t="shared" si="0"/>
        <v>129.13271245634459</v>
      </c>
      <c r="I15" s="27">
        <f t="shared" si="1"/>
        <v>166.83333333333337</v>
      </c>
      <c r="J15" s="15">
        <f t="shared" si="4"/>
        <v>100</v>
      </c>
      <c r="K15" s="26">
        <f t="shared" si="2"/>
        <v>0</v>
      </c>
      <c r="L15" s="20">
        <f t="shared" si="5"/>
        <v>68.627450980392155</v>
      </c>
      <c r="M15" s="136">
        <f t="shared" si="3"/>
        <v>-232</v>
      </c>
      <c r="N15" s="18"/>
      <c r="O15" s="2"/>
    </row>
    <row r="16" spans="1:15" ht="93.75" x14ac:dyDescent="0.3">
      <c r="A16" s="3" t="s">
        <v>15</v>
      </c>
      <c r="B16" s="139" t="s">
        <v>6</v>
      </c>
      <c r="C16" s="139" t="s">
        <v>65</v>
      </c>
      <c r="D16" s="13">
        <v>1373.6666666666667</v>
      </c>
      <c r="E16" s="95">
        <v>1308.5</v>
      </c>
      <c r="F16" s="13">
        <v>1897.5666666666666</v>
      </c>
      <c r="G16" s="95">
        <v>1308.5</v>
      </c>
      <c r="H16" s="33">
        <f t="shared" si="0"/>
        <v>138.13880126182966</v>
      </c>
      <c r="I16" s="27">
        <f t="shared" si="1"/>
        <v>523.89999999999986</v>
      </c>
      <c r="J16" s="14">
        <f t="shared" si="4"/>
        <v>100</v>
      </c>
      <c r="K16" s="17">
        <f t="shared" si="2"/>
        <v>0</v>
      </c>
      <c r="L16" s="20">
        <f t="shared" si="5"/>
        <v>68.956734062922692</v>
      </c>
      <c r="M16" s="136">
        <f t="shared" si="3"/>
        <v>-589.06666666666661</v>
      </c>
      <c r="N16" s="187">
        <f>SUM(L16:L22)/7</f>
        <v>84.640662020278953</v>
      </c>
      <c r="O16" s="184">
        <f>SUM(M16:M22)/7</f>
        <v>-161.01738095238093</v>
      </c>
    </row>
    <row r="17" spans="1:15" ht="18.75" x14ac:dyDescent="0.3">
      <c r="A17" s="3" t="s">
        <v>35</v>
      </c>
      <c r="B17" s="139" t="s">
        <v>8</v>
      </c>
      <c r="C17" s="139" t="s">
        <v>48</v>
      </c>
      <c r="D17" s="13">
        <v>228.41666666666666</v>
      </c>
      <c r="E17" s="95">
        <v>201.66500000000002</v>
      </c>
      <c r="F17" s="13">
        <v>200.5</v>
      </c>
      <c r="G17" s="95">
        <v>201.66500000000002</v>
      </c>
      <c r="H17" s="32">
        <f t="shared" si="0"/>
        <v>87.778183144837655</v>
      </c>
      <c r="I17" s="6">
        <f t="shared" si="1"/>
        <v>-27.916666666666657</v>
      </c>
      <c r="J17" s="14">
        <f t="shared" si="4"/>
        <v>100</v>
      </c>
      <c r="K17" s="17">
        <f t="shared" si="2"/>
        <v>0</v>
      </c>
      <c r="L17" s="20">
        <f t="shared" si="5"/>
        <v>100.58104738154614</v>
      </c>
      <c r="M17" s="136">
        <f>G18-F18</f>
        <v>57</v>
      </c>
      <c r="N17" s="187"/>
      <c r="O17" s="184"/>
    </row>
    <row r="18" spans="1:15" ht="18.75" x14ac:dyDescent="0.3">
      <c r="A18" s="3" t="s">
        <v>36</v>
      </c>
      <c r="B18" s="139" t="s">
        <v>6</v>
      </c>
      <c r="C18" s="139" t="s">
        <v>41</v>
      </c>
      <c r="D18" s="13">
        <v>470.66666666666669</v>
      </c>
      <c r="E18" s="95">
        <v>497</v>
      </c>
      <c r="F18" s="13">
        <v>440</v>
      </c>
      <c r="G18" s="95">
        <v>497</v>
      </c>
      <c r="H18" s="32">
        <f t="shared" si="0"/>
        <v>93.48441926345609</v>
      </c>
      <c r="I18" s="6">
        <f t="shared" si="1"/>
        <v>-30.666666666666686</v>
      </c>
      <c r="J18" s="14">
        <f t="shared" si="4"/>
        <v>100</v>
      </c>
      <c r="K18" s="17">
        <f t="shared" si="2"/>
        <v>0</v>
      </c>
      <c r="L18" s="20">
        <f t="shared" si="5"/>
        <v>112.95454545454547</v>
      </c>
      <c r="M18" s="136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39" t="s">
        <v>6</v>
      </c>
      <c r="C19" s="139" t="s">
        <v>52</v>
      </c>
      <c r="D19" s="13">
        <v>579.58000000000004</v>
      </c>
      <c r="E19" s="95">
        <v>465.69499999999999</v>
      </c>
      <c r="F19" s="13">
        <v>658.33333333333337</v>
      </c>
      <c r="G19" s="95">
        <v>465.69499999999999</v>
      </c>
      <c r="H19" s="33">
        <f t="shared" si="0"/>
        <v>113.58800050611362</v>
      </c>
      <c r="I19" s="28">
        <f t="shared" si="1"/>
        <v>78.75333333333333</v>
      </c>
      <c r="J19" s="14">
        <f t="shared" si="4"/>
        <v>100</v>
      </c>
      <c r="K19" s="17">
        <f t="shared" si="2"/>
        <v>0</v>
      </c>
      <c r="L19" s="20">
        <f t="shared" si="5"/>
        <v>70.738481012658227</v>
      </c>
      <c r="M19" s="136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39" t="s">
        <v>6</v>
      </c>
      <c r="C20" s="139" t="s">
        <v>52</v>
      </c>
      <c r="D20" s="13">
        <v>698.66666666666663</v>
      </c>
      <c r="E20" s="95">
        <v>715.5</v>
      </c>
      <c r="F20" s="13">
        <v>913.33333333333337</v>
      </c>
      <c r="G20" s="95">
        <v>715.5</v>
      </c>
      <c r="H20" s="33">
        <f t="shared" si="0"/>
        <v>130.72519083969468</v>
      </c>
      <c r="I20" s="28">
        <f t="shared" si="1"/>
        <v>214.66666666666674</v>
      </c>
      <c r="J20" s="14">
        <f t="shared" si="4"/>
        <v>100</v>
      </c>
      <c r="K20" s="17">
        <f t="shared" si="2"/>
        <v>0</v>
      </c>
      <c r="L20" s="20">
        <f t="shared" si="5"/>
        <v>78.339416058394164</v>
      </c>
      <c r="M20" s="136">
        <f t="shared" si="6"/>
        <v>-197.83333333333337</v>
      </c>
      <c r="N20" s="187"/>
      <c r="O20" s="184"/>
    </row>
    <row r="21" spans="1:15" ht="37.5" x14ac:dyDescent="0.3">
      <c r="A21" s="3" t="s">
        <v>16</v>
      </c>
      <c r="B21" s="139" t="s">
        <v>8</v>
      </c>
      <c r="C21" s="139" t="s">
        <v>52</v>
      </c>
      <c r="D21" s="13">
        <v>120.66666666666667</v>
      </c>
      <c r="E21" s="95">
        <v>115.25</v>
      </c>
      <c r="F21" s="13">
        <v>137</v>
      </c>
      <c r="G21" s="95">
        <v>115.25</v>
      </c>
      <c r="H21" s="33">
        <f t="shared" si="0"/>
        <v>113.53591160220995</v>
      </c>
      <c r="I21" s="28">
        <f t="shared" si="1"/>
        <v>16.333333333333329</v>
      </c>
      <c r="J21" s="14">
        <f t="shared" si="4"/>
        <v>100</v>
      </c>
      <c r="K21" s="17">
        <f t="shared" si="2"/>
        <v>0</v>
      </c>
      <c r="L21" s="20">
        <f t="shared" si="5"/>
        <v>84.12408759124088</v>
      </c>
      <c r="M21" s="136">
        <f t="shared" si="6"/>
        <v>-21.75</v>
      </c>
      <c r="N21" s="187"/>
      <c r="O21" s="184"/>
    </row>
    <row r="22" spans="1:15" ht="18.75" x14ac:dyDescent="0.3">
      <c r="A22" s="3" t="s">
        <v>39</v>
      </c>
      <c r="B22" s="139" t="s">
        <v>6</v>
      </c>
      <c r="C22" s="139"/>
      <c r="D22" s="13">
        <v>1065</v>
      </c>
      <c r="E22" s="95">
        <v>793.5</v>
      </c>
      <c r="F22" s="13">
        <v>1033.3333333333333</v>
      </c>
      <c r="G22" s="95">
        <v>793.5</v>
      </c>
      <c r="H22" s="32">
        <f t="shared" si="0"/>
        <v>97.02660406885758</v>
      </c>
      <c r="I22" s="6">
        <f t="shared" si="1"/>
        <v>-31.666666666666742</v>
      </c>
      <c r="J22" s="14">
        <f t="shared" si="4"/>
        <v>100</v>
      </c>
      <c r="K22" s="17">
        <f t="shared" si="2"/>
        <v>0</v>
      </c>
      <c r="L22" s="20">
        <f t="shared" si="5"/>
        <v>76.790322580645167</v>
      </c>
      <c r="M22" s="136">
        <f t="shared" si="6"/>
        <v>-239.83333333333326</v>
      </c>
      <c r="N22" s="187"/>
      <c r="O22" s="184"/>
    </row>
    <row r="23" spans="1:15" ht="18.75" x14ac:dyDescent="0.3">
      <c r="A23" s="3" t="s">
        <v>17</v>
      </c>
      <c r="B23" s="139" t="s">
        <v>9</v>
      </c>
      <c r="C23" s="139"/>
      <c r="D23" s="13">
        <v>197</v>
      </c>
      <c r="E23" s="95">
        <v>194</v>
      </c>
      <c r="F23" s="13">
        <v>197</v>
      </c>
      <c r="G23" s="95">
        <v>194</v>
      </c>
      <c r="H23" s="32">
        <f t="shared" si="0"/>
        <v>100</v>
      </c>
      <c r="I23" s="6">
        <f t="shared" si="1"/>
        <v>0</v>
      </c>
      <c r="J23" s="14">
        <f t="shared" si="4"/>
        <v>100</v>
      </c>
      <c r="K23" s="17">
        <f t="shared" si="2"/>
        <v>0</v>
      </c>
      <c r="L23" s="20">
        <f t="shared" si="5"/>
        <v>98.477157360406082</v>
      </c>
      <c r="M23" s="136">
        <f t="shared" si="6"/>
        <v>-3</v>
      </c>
      <c r="N23" s="18"/>
      <c r="O23" s="2"/>
    </row>
    <row r="24" spans="1:15" ht="18.75" x14ac:dyDescent="0.3">
      <c r="A24" s="3" t="s">
        <v>18</v>
      </c>
      <c r="B24" s="139" t="s">
        <v>6</v>
      </c>
      <c r="C24" s="139" t="s">
        <v>53</v>
      </c>
      <c r="D24" s="13">
        <v>115.33333333333333</v>
      </c>
      <c r="E24" s="95">
        <v>98.25</v>
      </c>
      <c r="F24" s="13">
        <v>112.33333333333333</v>
      </c>
      <c r="G24" s="95">
        <v>98.25</v>
      </c>
      <c r="H24" s="32">
        <f t="shared" si="0"/>
        <v>97.398843930635834</v>
      </c>
      <c r="I24" s="6">
        <f t="shared" si="1"/>
        <v>-3</v>
      </c>
      <c r="J24" s="14">
        <f t="shared" si="4"/>
        <v>100</v>
      </c>
      <c r="K24" s="17">
        <f t="shared" si="2"/>
        <v>0</v>
      </c>
      <c r="L24" s="20">
        <f t="shared" si="5"/>
        <v>87.462908011869445</v>
      </c>
      <c r="M24" s="136">
        <f t="shared" si="6"/>
        <v>-14.083333333333329</v>
      </c>
      <c r="N24" s="18"/>
      <c r="O24" s="2"/>
    </row>
    <row r="25" spans="1:15" ht="56.25" x14ac:dyDescent="0.3">
      <c r="A25" s="3" t="s">
        <v>19</v>
      </c>
      <c r="B25" s="139" t="s">
        <v>6</v>
      </c>
      <c r="C25" s="139" t="s">
        <v>54</v>
      </c>
      <c r="D25" s="13">
        <v>352.33333333333331</v>
      </c>
      <c r="E25" s="95">
        <v>313</v>
      </c>
      <c r="F25" s="13">
        <v>441.66666666666669</v>
      </c>
      <c r="G25" s="95">
        <v>283.5</v>
      </c>
      <c r="H25" s="33">
        <f t="shared" si="0"/>
        <v>125.35477767265849</v>
      </c>
      <c r="I25" s="28">
        <f t="shared" si="1"/>
        <v>89.333333333333371</v>
      </c>
      <c r="J25" s="14">
        <f t="shared" si="4"/>
        <v>90.575079872204483</v>
      </c>
      <c r="K25" s="17">
        <f t="shared" si="2"/>
        <v>-29.5</v>
      </c>
      <c r="L25" s="20">
        <f t="shared" si="5"/>
        <v>64.188679245283026</v>
      </c>
      <c r="M25" s="136">
        <f t="shared" si="6"/>
        <v>-158.16666666666669</v>
      </c>
      <c r="N25" s="18"/>
      <c r="O25" s="2"/>
    </row>
    <row r="26" spans="1:15" ht="56.25" x14ac:dyDescent="0.3">
      <c r="A26" s="3" t="s">
        <v>40</v>
      </c>
      <c r="B26" s="139" t="s">
        <v>6</v>
      </c>
      <c r="C26" s="139" t="s">
        <v>55</v>
      </c>
      <c r="D26" s="13">
        <v>487</v>
      </c>
      <c r="E26" s="95">
        <v>339</v>
      </c>
      <c r="F26" s="13">
        <v>440</v>
      </c>
      <c r="G26" s="95">
        <v>339</v>
      </c>
      <c r="H26" s="32">
        <f t="shared" si="0"/>
        <v>90.349075975359341</v>
      </c>
      <c r="I26" s="6">
        <f t="shared" si="1"/>
        <v>-47</v>
      </c>
      <c r="J26" s="14">
        <f t="shared" si="4"/>
        <v>100</v>
      </c>
      <c r="K26" s="17">
        <f t="shared" si="2"/>
        <v>0</v>
      </c>
      <c r="L26" s="20">
        <f t="shared" si="5"/>
        <v>77.045454545454547</v>
      </c>
      <c r="M26" s="136">
        <f t="shared" si="6"/>
        <v>-101</v>
      </c>
      <c r="N26" s="18"/>
      <c r="O26" s="2"/>
    </row>
    <row r="27" spans="1:15" ht="18.75" x14ac:dyDescent="0.3">
      <c r="A27" s="3" t="s">
        <v>20</v>
      </c>
      <c r="B27" s="139" t="s">
        <v>6</v>
      </c>
      <c r="C27" s="139" t="s">
        <v>56</v>
      </c>
      <c r="D27" s="13">
        <v>943.33333333333337</v>
      </c>
      <c r="E27" s="95">
        <v>1033.5</v>
      </c>
      <c r="F27" s="13">
        <v>2220</v>
      </c>
      <c r="G27" s="95">
        <v>1033.5</v>
      </c>
      <c r="H27" s="33">
        <f t="shared" si="0"/>
        <v>235.33568904593639</v>
      </c>
      <c r="I27" s="28">
        <f t="shared" si="1"/>
        <v>1276.6666666666665</v>
      </c>
      <c r="J27" s="14">
        <f t="shared" si="4"/>
        <v>100</v>
      </c>
      <c r="K27" s="17">
        <f t="shared" si="2"/>
        <v>0</v>
      </c>
      <c r="L27" s="20">
        <f t="shared" si="5"/>
        <v>46.554054054054056</v>
      </c>
      <c r="M27" s="136">
        <f t="shared" si="6"/>
        <v>-1186.5</v>
      </c>
      <c r="N27" s="18"/>
      <c r="O27" s="2"/>
    </row>
    <row r="28" spans="1:15" ht="18.75" x14ac:dyDescent="0.3">
      <c r="A28" s="3" t="s">
        <v>21</v>
      </c>
      <c r="B28" s="139" t="s">
        <v>6</v>
      </c>
      <c r="C28" s="139"/>
      <c r="D28" s="13">
        <v>49.333333333333336</v>
      </c>
      <c r="E28" s="95">
        <v>49.5</v>
      </c>
      <c r="F28" s="13">
        <v>59</v>
      </c>
      <c r="G28" s="95">
        <v>49.5</v>
      </c>
      <c r="H28" s="33">
        <f t="shared" si="0"/>
        <v>119.59459459459458</v>
      </c>
      <c r="I28" s="28">
        <f t="shared" si="1"/>
        <v>9.6666666666666643</v>
      </c>
      <c r="J28" s="14">
        <f t="shared" si="4"/>
        <v>100</v>
      </c>
      <c r="K28" s="17">
        <f t="shared" si="2"/>
        <v>0</v>
      </c>
      <c r="L28" s="20">
        <f t="shared" si="5"/>
        <v>83.898305084745758</v>
      </c>
      <c r="M28" s="136">
        <f>G29-F29</f>
        <v>-789.31999999999971</v>
      </c>
      <c r="N28" s="18"/>
      <c r="O28" s="2"/>
    </row>
    <row r="29" spans="1:15" ht="18.75" x14ac:dyDescent="0.3">
      <c r="A29" s="3" t="s">
        <v>22</v>
      </c>
      <c r="B29" s="139" t="s">
        <v>6</v>
      </c>
      <c r="C29" s="139" t="s">
        <v>57</v>
      </c>
      <c r="D29" s="13">
        <v>3202.8199999999997</v>
      </c>
      <c r="E29" s="95">
        <v>3283.5</v>
      </c>
      <c r="F29" s="13">
        <v>4072.8199999999997</v>
      </c>
      <c r="G29" s="95">
        <v>3283.5</v>
      </c>
      <c r="H29" s="33">
        <f t="shared" si="0"/>
        <v>127.16356211088977</v>
      </c>
      <c r="I29" s="28">
        <f t="shared" si="1"/>
        <v>870</v>
      </c>
      <c r="J29" s="14">
        <f t="shared" si="4"/>
        <v>100</v>
      </c>
      <c r="K29" s="17">
        <f t="shared" si="2"/>
        <v>0</v>
      </c>
      <c r="L29" s="20">
        <f t="shared" si="5"/>
        <v>80.619816245255137</v>
      </c>
      <c r="M29" s="136">
        <f>G29-F29</f>
        <v>-789.31999999999971</v>
      </c>
      <c r="N29" s="18"/>
      <c r="O29" s="2"/>
    </row>
    <row r="30" spans="1:15" ht="18.75" x14ac:dyDescent="0.3">
      <c r="A30" s="3" t="s">
        <v>23</v>
      </c>
      <c r="B30" s="139" t="s">
        <v>6</v>
      </c>
      <c r="C30" s="139" t="s">
        <v>58</v>
      </c>
      <c r="D30" s="13">
        <v>61.666666666666664</v>
      </c>
      <c r="E30" s="95">
        <v>59.5</v>
      </c>
      <c r="F30" s="13">
        <v>80.5</v>
      </c>
      <c r="G30" s="95">
        <v>59.5</v>
      </c>
      <c r="H30" s="33">
        <f t="shared" si="0"/>
        <v>130.54054054054055</v>
      </c>
      <c r="I30" s="28">
        <f t="shared" si="1"/>
        <v>18.833333333333336</v>
      </c>
      <c r="J30" s="14">
        <f t="shared" si="4"/>
        <v>100</v>
      </c>
      <c r="K30" s="17">
        <f t="shared" si="2"/>
        <v>0</v>
      </c>
      <c r="L30" s="20">
        <f t="shared" si="5"/>
        <v>73.91304347826086</v>
      </c>
      <c r="M30" s="136">
        <f>G31-F31</f>
        <v>-36.666666666666671</v>
      </c>
      <c r="N30" s="18"/>
      <c r="O30" s="2"/>
    </row>
    <row r="31" spans="1:15" ht="37.5" x14ac:dyDescent="0.3">
      <c r="A31" s="3" t="s">
        <v>24</v>
      </c>
      <c r="B31" s="139" t="s">
        <v>6</v>
      </c>
      <c r="C31" s="139"/>
      <c r="D31" s="13">
        <v>110</v>
      </c>
      <c r="E31" s="95">
        <v>74</v>
      </c>
      <c r="F31" s="13">
        <v>110.66666666666667</v>
      </c>
      <c r="G31" s="95">
        <v>74</v>
      </c>
      <c r="H31" s="32">
        <f t="shared" si="0"/>
        <v>100.60606060606061</v>
      </c>
      <c r="I31" s="6">
        <f t="shared" si="1"/>
        <v>0.6666666666666714</v>
      </c>
      <c r="J31" s="14">
        <f t="shared" si="4"/>
        <v>100</v>
      </c>
      <c r="K31" s="17">
        <f t="shared" si="2"/>
        <v>0</v>
      </c>
      <c r="L31" s="20">
        <f t="shared" si="5"/>
        <v>66.867469879518069</v>
      </c>
      <c r="M31" s="136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39" t="s">
        <v>6</v>
      </c>
      <c r="C32" s="139"/>
      <c r="D32" s="13">
        <v>112.21999999999998</v>
      </c>
      <c r="E32" s="95">
        <v>81.25</v>
      </c>
      <c r="F32" s="13">
        <v>109.2</v>
      </c>
      <c r="G32" s="95">
        <v>81.25</v>
      </c>
      <c r="H32" s="32">
        <f t="shared" si="0"/>
        <v>97.30885760114063</v>
      </c>
      <c r="I32" s="6">
        <f t="shared" si="1"/>
        <v>-3.0199999999999818</v>
      </c>
      <c r="J32" s="14">
        <f t="shared" si="4"/>
        <v>100</v>
      </c>
      <c r="K32" s="17">
        <f t="shared" si="2"/>
        <v>0</v>
      </c>
      <c r="L32" s="136">
        <f t="shared" si="5"/>
        <v>74.404761904761912</v>
      </c>
      <c r="M32" s="136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39" t="s">
        <v>6</v>
      </c>
      <c r="C33" s="139" t="s">
        <v>53</v>
      </c>
      <c r="D33" s="13">
        <v>119.33333333333333</v>
      </c>
      <c r="E33" s="95">
        <v>101</v>
      </c>
      <c r="F33" s="13">
        <v>138.66666666666666</v>
      </c>
      <c r="G33" s="95">
        <v>101</v>
      </c>
      <c r="H33" s="33">
        <f t="shared" si="0"/>
        <v>116.20111731843575</v>
      </c>
      <c r="I33" s="28">
        <f t="shared" si="1"/>
        <v>19.333333333333329</v>
      </c>
      <c r="J33" s="14">
        <f t="shared" si="4"/>
        <v>100</v>
      </c>
      <c r="K33" s="17">
        <f t="shared" si="2"/>
        <v>0</v>
      </c>
      <c r="L33" s="20">
        <f t="shared" si="5"/>
        <v>72.836538461538467</v>
      </c>
      <c r="M33" s="136">
        <f t="shared" si="7"/>
        <v>-37.666666666666657</v>
      </c>
      <c r="N33" s="187">
        <f>SUM(L33:L38)/6</f>
        <v>79.695801490491945</v>
      </c>
      <c r="O33" s="184">
        <f>SUM(M33:M38)/6</f>
        <v>-27.25611111111111</v>
      </c>
    </row>
    <row r="34" spans="1:15" ht="18.75" x14ac:dyDescent="0.3">
      <c r="A34" s="3" t="s">
        <v>63</v>
      </c>
      <c r="B34" s="139" t="s">
        <v>6</v>
      </c>
      <c r="C34" s="139"/>
      <c r="D34" s="13">
        <v>80.666666666666671</v>
      </c>
      <c r="E34" s="95">
        <v>70</v>
      </c>
      <c r="F34" s="13">
        <v>82</v>
      </c>
      <c r="G34" s="95">
        <v>70</v>
      </c>
      <c r="H34" s="32">
        <f t="shared" si="0"/>
        <v>101.65289256198346</v>
      </c>
      <c r="I34" s="6">
        <f t="shared" si="1"/>
        <v>1.3333333333333286</v>
      </c>
      <c r="J34" s="14">
        <f t="shared" si="4"/>
        <v>100</v>
      </c>
      <c r="K34" s="17">
        <f t="shared" si="2"/>
        <v>0</v>
      </c>
      <c r="L34" s="20">
        <f t="shared" si="5"/>
        <v>85.365853658536579</v>
      </c>
      <c r="M34" s="136">
        <f t="shared" si="7"/>
        <v>-12</v>
      </c>
      <c r="N34" s="187"/>
      <c r="O34" s="184"/>
    </row>
    <row r="35" spans="1:15" ht="18.75" x14ac:dyDescent="0.3">
      <c r="A35" s="3" t="s">
        <v>26</v>
      </c>
      <c r="B35" s="139" t="s">
        <v>6</v>
      </c>
      <c r="C35" s="139" t="s">
        <v>59</v>
      </c>
      <c r="D35" s="13">
        <v>79.666666666666671</v>
      </c>
      <c r="E35" s="95">
        <v>73</v>
      </c>
      <c r="F35" s="13">
        <v>77.666666666666671</v>
      </c>
      <c r="G35" s="95">
        <v>73</v>
      </c>
      <c r="H35" s="32">
        <f t="shared" si="0"/>
        <v>97.489539748953973</v>
      </c>
      <c r="I35" s="6">
        <f t="shared" si="1"/>
        <v>-2</v>
      </c>
      <c r="J35" s="14">
        <f t="shared" si="4"/>
        <v>100</v>
      </c>
      <c r="K35" s="17">
        <f t="shared" si="2"/>
        <v>0</v>
      </c>
      <c r="L35" s="20">
        <f t="shared" si="5"/>
        <v>93.991416309012862</v>
      </c>
      <c r="M35" s="136">
        <f t="shared" si="7"/>
        <v>-4.6666666666666714</v>
      </c>
      <c r="N35" s="187"/>
      <c r="O35" s="184"/>
    </row>
    <row r="36" spans="1:15" ht="18.75" x14ac:dyDescent="0.3">
      <c r="A36" s="3" t="s">
        <v>42</v>
      </c>
      <c r="B36" s="139" t="s">
        <v>6</v>
      </c>
      <c r="C36" s="139" t="s">
        <v>53</v>
      </c>
      <c r="D36" s="13">
        <v>81.333333333333329</v>
      </c>
      <c r="E36" s="95">
        <v>78</v>
      </c>
      <c r="F36" s="13">
        <v>82.333333333333329</v>
      </c>
      <c r="G36" s="95">
        <v>78</v>
      </c>
      <c r="H36" s="32">
        <f t="shared" si="0"/>
        <v>101.22950819672131</v>
      </c>
      <c r="I36" s="6">
        <f t="shared" si="1"/>
        <v>1</v>
      </c>
      <c r="J36" s="14">
        <f t="shared" si="4"/>
        <v>100</v>
      </c>
      <c r="K36" s="17">
        <f t="shared" si="2"/>
        <v>0</v>
      </c>
      <c r="L36" s="20">
        <f t="shared" si="5"/>
        <v>94.736842105263165</v>
      </c>
      <c r="M36" s="136">
        <f t="shared" si="7"/>
        <v>-4.3333333333333286</v>
      </c>
      <c r="N36" s="187"/>
      <c r="O36" s="184"/>
    </row>
    <row r="37" spans="1:15" ht="18.75" x14ac:dyDescent="0.3">
      <c r="A37" s="3" t="s">
        <v>43</v>
      </c>
      <c r="B37" s="139" t="s">
        <v>6</v>
      </c>
      <c r="C37" s="139" t="s">
        <v>45</v>
      </c>
      <c r="D37" s="13">
        <v>208.33333333333334</v>
      </c>
      <c r="E37" s="95">
        <v>84.63</v>
      </c>
      <c r="F37" s="13">
        <v>149.83333333333334</v>
      </c>
      <c r="G37" s="95">
        <v>84.63</v>
      </c>
      <c r="H37" s="32">
        <f t="shared" si="0"/>
        <v>71.92</v>
      </c>
      <c r="I37" s="6">
        <f t="shared" si="1"/>
        <v>-58.5</v>
      </c>
      <c r="J37" s="14">
        <f t="shared" si="4"/>
        <v>100</v>
      </c>
      <c r="K37" s="17">
        <f t="shared" si="2"/>
        <v>0</v>
      </c>
      <c r="L37" s="20">
        <f t="shared" si="5"/>
        <v>56.482758620689644</v>
      </c>
      <c r="M37" s="136">
        <f t="shared" si="7"/>
        <v>-65.203333333333347</v>
      </c>
      <c r="N37" s="187"/>
      <c r="O37" s="184"/>
    </row>
    <row r="38" spans="1:15" ht="18.75" x14ac:dyDescent="0.3">
      <c r="A38" s="3" t="s">
        <v>44</v>
      </c>
      <c r="B38" s="139" t="s">
        <v>6</v>
      </c>
      <c r="C38" s="139" t="s">
        <v>41</v>
      </c>
      <c r="D38" s="13">
        <v>101.33333333333333</v>
      </c>
      <c r="E38" s="95">
        <v>117.5</v>
      </c>
      <c r="F38" s="13">
        <v>157.16666666666666</v>
      </c>
      <c r="G38" s="95">
        <v>117.5</v>
      </c>
      <c r="H38" s="33">
        <f t="shared" si="0"/>
        <v>155.0986842105263</v>
      </c>
      <c r="I38" s="28">
        <f t="shared" si="1"/>
        <v>55.833333333333329</v>
      </c>
      <c r="J38" s="14">
        <f t="shared" si="4"/>
        <v>100</v>
      </c>
      <c r="K38" s="17">
        <f t="shared" si="2"/>
        <v>0</v>
      </c>
      <c r="L38" s="20">
        <f t="shared" si="5"/>
        <v>74.761399787910932</v>
      </c>
      <c r="M38" s="136">
        <f t="shared" si="7"/>
        <v>-39.666666666666657</v>
      </c>
      <c r="N38" s="187"/>
      <c r="O38" s="184"/>
    </row>
    <row r="39" spans="1:15" ht="18.75" x14ac:dyDescent="0.3">
      <c r="A39" s="3" t="s">
        <v>27</v>
      </c>
      <c r="B39" s="139" t="s">
        <v>6</v>
      </c>
      <c r="C39" s="139"/>
      <c r="D39" s="13">
        <v>94</v>
      </c>
      <c r="E39" s="95">
        <v>90.75</v>
      </c>
      <c r="F39" s="13">
        <v>95.5</v>
      </c>
      <c r="G39" s="95">
        <v>98.25</v>
      </c>
      <c r="H39" s="32">
        <f t="shared" si="0"/>
        <v>101.59574468085107</v>
      </c>
      <c r="I39" s="6">
        <f t="shared" si="1"/>
        <v>1.5</v>
      </c>
      <c r="J39" s="28">
        <f t="shared" si="4"/>
        <v>108.26446280991735</v>
      </c>
      <c r="K39" s="34">
        <f t="shared" si="2"/>
        <v>7.5</v>
      </c>
      <c r="L39" s="20">
        <f t="shared" si="5"/>
        <v>102.87958115183247</v>
      </c>
      <c r="M39" s="136">
        <f t="shared" si="7"/>
        <v>2.75</v>
      </c>
      <c r="N39" s="187">
        <f>SUM(L39:L45)/6</f>
        <v>119.53755951788889</v>
      </c>
      <c r="O39" s="184">
        <f>SUM(M39:M45)/6</f>
        <v>-6.3472222222222214</v>
      </c>
    </row>
    <row r="40" spans="1:15" ht="18.75" x14ac:dyDescent="0.3">
      <c r="A40" s="3" t="s">
        <v>28</v>
      </c>
      <c r="B40" s="139" t="s">
        <v>6</v>
      </c>
      <c r="C40" s="139"/>
      <c r="D40" s="13">
        <v>132.33333333333334</v>
      </c>
      <c r="E40" s="95">
        <v>102.5</v>
      </c>
      <c r="F40" s="13">
        <v>133.5</v>
      </c>
      <c r="G40" s="95">
        <v>119</v>
      </c>
      <c r="H40" s="32">
        <f t="shared" si="0"/>
        <v>100.88161209068009</v>
      </c>
      <c r="I40" s="6">
        <f t="shared" si="1"/>
        <v>1.1666666666666572</v>
      </c>
      <c r="J40" s="28">
        <f t="shared" si="4"/>
        <v>116.09756097560975</v>
      </c>
      <c r="K40" s="34">
        <f t="shared" si="2"/>
        <v>16.5</v>
      </c>
      <c r="L40" s="20">
        <f t="shared" si="5"/>
        <v>89.138576779026209</v>
      </c>
      <c r="M40" s="136">
        <f t="shared" si="7"/>
        <v>-14.5</v>
      </c>
      <c r="N40" s="187"/>
      <c r="O40" s="184"/>
    </row>
    <row r="41" spans="1:15" ht="18.75" x14ac:dyDescent="0.3">
      <c r="A41" s="3" t="s">
        <v>29</v>
      </c>
      <c r="B41" s="139" t="s">
        <v>6</v>
      </c>
      <c r="C41" s="139"/>
      <c r="D41" s="13">
        <v>99.333333333333329</v>
      </c>
      <c r="E41" s="95">
        <v>87.75</v>
      </c>
      <c r="F41" s="13">
        <v>99</v>
      </c>
      <c r="G41" s="95">
        <v>102.25</v>
      </c>
      <c r="H41" s="32">
        <f t="shared" si="0"/>
        <v>99.664429530201346</v>
      </c>
      <c r="I41" s="6">
        <f t="shared" si="1"/>
        <v>-0.3333333333333286</v>
      </c>
      <c r="J41" s="28">
        <f t="shared" si="4"/>
        <v>116.52421652421651</v>
      </c>
      <c r="K41" s="34">
        <f t="shared" si="2"/>
        <v>14.5</v>
      </c>
      <c r="L41" s="20">
        <f t="shared" si="5"/>
        <v>103.28282828282829</v>
      </c>
      <c r="M41" s="136">
        <f t="shared" si="7"/>
        <v>3.25</v>
      </c>
      <c r="N41" s="187"/>
      <c r="O41" s="184"/>
    </row>
    <row r="42" spans="1:15" ht="18.75" x14ac:dyDescent="0.3">
      <c r="A42" s="3" t="s">
        <v>30</v>
      </c>
      <c r="B42" s="139" t="s">
        <v>6</v>
      </c>
      <c r="C42" s="139"/>
      <c r="D42" s="13">
        <v>125.33333333333333</v>
      </c>
      <c r="E42" s="95">
        <v>92</v>
      </c>
      <c r="F42" s="13">
        <v>126.33333333333333</v>
      </c>
      <c r="G42" s="95">
        <v>139</v>
      </c>
      <c r="H42" s="32">
        <f t="shared" si="0"/>
        <v>100.79787234042554</v>
      </c>
      <c r="I42" s="6">
        <f t="shared" si="1"/>
        <v>1</v>
      </c>
      <c r="J42" s="28">
        <f t="shared" si="4"/>
        <v>151.08695652173913</v>
      </c>
      <c r="K42" s="34">
        <f t="shared" si="2"/>
        <v>47</v>
      </c>
      <c r="L42" s="20">
        <f t="shared" si="5"/>
        <v>110.02638522427442</v>
      </c>
      <c r="M42" s="136">
        <f t="shared" si="7"/>
        <v>12.666666666666671</v>
      </c>
      <c r="N42" s="187"/>
      <c r="O42" s="184"/>
    </row>
    <row r="43" spans="1:15" ht="18.75" x14ac:dyDescent="0.3">
      <c r="A43" s="3" t="s">
        <v>64</v>
      </c>
      <c r="B43" s="139" t="s">
        <v>6</v>
      </c>
      <c r="C43" s="139"/>
      <c r="D43" s="13">
        <v>105.66666666666667</v>
      </c>
      <c r="E43" s="95">
        <v>91.5</v>
      </c>
      <c r="F43" s="13">
        <v>97</v>
      </c>
      <c r="G43" s="95">
        <v>128.5</v>
      </c>
      <c r="H43" s="32">
        <f t="shared" si="0"/>
        <v>91.798107255520506</v>
      </c>
      <c r="I43" s="6">
        <f t="shared" si="1"/>
        <v>-8.6666666666666714</v>
      </c>
      <c r="J43" s="28">
        <f t="shared" si="4"/>
        <v>140.43715846994536</v>
      </c>
      <c r="K43" s="34">
        <f t="shared" si="2"/>
        <v>37</v>
      </c>
      <c r="L43" s="20">
        <f t="shared" si="5"/>
        <v>132.4742268041237</v>
      </c>
      <c r="M43" s="136">
        <f t="shared" si="7"/>
        <v>31.5</v>
      </c>
      <c r="N43" s="187"/>
      <c r="O43" s="184"/>
    </row>
    <row r="44" spans="1:15" ht="37.5" x14ac:dyDescent="0.3">
      <c r="A44" s="3" t="s">
        <v>31</v>
      </c>
      <c r="B44" s="139" t="s">
        <v>6</v>
      </c>
      <c r="C44" s="139" t="s">
        <v>52</v>
      </c>
      <c r="D44" s="13">
        <v>336</v>
      </c>
      <c r="E44" s="95">
        <v>259.5</v>
      </c>
      <c r="F44" s="13">
        <v>320</v>
      </c>
      <c r="G44" s="95">
        <v>332</v>
      </c>
      <c r="H44" s="32">
        <f t="shared" si="0"/>
        <v>95.238095238095227</v>
      </c>
      <c r="I44" s="6">
        <f t="shared" si="1"/>
        <v>-16</v>
      </c>
      <c r="J44" s="28">
        <f t="shared" si="4"/>
        <v>127.93834296724471</v>
      </c>
      <c r="K44" s="34">
        <f t="shared" si="2"/>
        <v>72.5</v>
      </c>
      <c r="L44" s="20">
        <f t="shared" si="5"/>
        <v>103.75000000000001</v>
      </c>
      <c r="M44" s="136">
        <f t="shared" si="7"/>
        <v>12</v>
      </c>
      <c r="N44" s="187"/>
      <c r="O44" s="184"/>
    </row>
    <row r="45" spans="1:15" ht="37.5" x14ac:dyDescent="0.3">
      <c r="A45" s="3" t="s">
        <v>46</v>
      </c>
      <c r="B45" s="139" t="s">
        <v>6</v>
      </c>
      <c r="C45" s="139" t="s">
        <v>52</v>
      </c>
      <c r="D45" s="13">
        <v>357.66666666666669</v>
      </c>
      <c r="E45" s="95">
        <v>228.25</v>
      </c>
      <c r="F45" s="13">
        <v>352.5</v>
      </c>
      <c r="G45" s="95">
        <v>266.75</v>
      </c>
      <c r="H45" s="32">
        <f t="shared" si="0"/>
        <v>98.555452003727865</v>
      </c>
      <c r="I45" s="6">
        <f t="shared" si="1"/>
        <v>-5.1666666666666856</v>
      </c>
      <c r="J45" s="28">
        <f t="shared" si="4"/>
        <v>116.86746987951808</v>
      </c>
      <c r="K45" s="34">
        <f t="shared" si="2"/>
        <v>38.5</v>
      </c>
      <c r="L45" s="20">
        <f t="shared" si="5"/>
        <v>75.673758865248232</v>
      </c>
      <c r="M45" s="136">
        <f t="shared" si="7"/>
        <v>-85.75</v>
      </c>
      <c r="N45" s="187"/>
      <c r="O45" s="184"/>
    </row>
    <row r="46" spans="1:15" ht="18.75" x14ac:dyDescent="0.3">
      <c r="A46" s="3" t="s">
        <v>32</v>
      </c>
      <c r="B46" s="139" t="s">
        <v>6</v>
      </c>
      <c r="C46" s="139" t="s">
        <v>60</v>
      </c>
      <c r="D46" s="13">
        <v>287.66666666666669</v>
      </c>
      <c r="E46" s="95">
        <v>203.5</v>
      </c>
      <c r="F46" s="13">
        <v>304</v>
      </c>
      <c r="G46" s="95">
        <v>203.5</v>
      </c>
      <c r="H46" s="33">
        <f t="shared" si="0"/>
        <v>105.67786790266511</v>
      </c>
      <c r="I46" s="28">
        <f t="shared" si="1"/>
        <v>16.333333333333314</v>
      </c>
      <c r="J46" s="14">
        <f t="shared" si="4"/>
        <v>100</v>
      </c>
      <c r="K46" s="17">
        <f t="shared" si="2"/>
        <v>0</v>
      </c>
      <c r="L46" s="20">
        <f t="shared" si="5"/>
        <v>66.94078947368422</v>
      </c>
      <c r="M46" s="136">
        <f t="shared" si="7"/>
        <v>-100.5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85.18825006549234</v>
      </c>
      <c r="M47" s="19">
        <f>SUM(M6:M46)/40</f>
        <v>-139.66870833333331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O47" sqref="O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1"/>
      <c r="D4" s="175" t="s">
        <v>1</v>
      </c>
      <c r="E4" s="175"/>
      <c r="F4" s="175"/>
      <c r="G4" s="175"/>
      <c r="H4" s="175" t="s">
        <v>100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4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42"/>
      <c r="D6" s="190">
        <v>46155</v>
      </c>
      <c r="E6" s="183"/>
      <c r="F6" s="190">
        <v>46162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43" t="s">
        <v>6</v>
      </c>
      <c r="C7" s="143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0">
        <v>0</v>
      </c>
      <c r="M7" s="140">
        <f t="shared" ref="M7:M16" si="2">G7-F7</f>
        <v>0</v>
      </c>
      <c r="N7" s="187">
        <f>SUM(L7:L12)/5</f>
        <v>91.280665602686582</v>
      </c>
      <c r="O7" s="184">
        <f>SUM(M7:M12)/5</f>
        <v>-131.83333333333334</v>
      </c>
    </row>
    <row r="8" spans="1:15" ht="18.75" x14ac:dyDescent="0.3">
      <c r="A8" s="3" t="s">
        <v>50</v>
      </c>
      <c r="B8" s="143" t="s">
        <v>6</v>
      </c>
      <c r="C8" s="143"/>
      <c r="D8" s="13">
        <v>1016</v>
      </c>
      <c r="E8" s="95">
        <v>850.5</v>
      </c>
      <c r="F8" s="13">
        <v>1016</v>
      </c>
      <c r="G8" s="95">
        <v>850.5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83.710629921259837</v>
      </c>
      <c r="M8" s="140">
        <f t="shared" si="2"/>
        <v>-165.5</v>
      </c>
      <c r="N8" s="187"/>
      <c r="O8" s="184"/>
    </row>
    <row r="9" spans="1:15" ht="18.75" x14ac:dyDescent="0.3">
      <c r="A9" s="3" t="s">
        <v>10</v>
      </c>
      <c r="B9" s="143" t="s">
        <v>6</v>
      </c>
      <c r="C9" s="143"/>
      <c r="D9" s="13">
        <v>402</v>
      </c>
      <c r="E9" s="95">
        <v>387.5</v>
      </c>
      <c r="F9" s="13">
        <v>402</v>
      </c>
      <c r="G9" s="95">
        <v>447.5</v>
      </c>
      <c r="H9" s="32">
        <f t="shared" si="3"/>
        <v>100</v>
      </c>
      <c r="I9" s="6">
        <f t="shared" si="0"/>
        <v>0</v>
      </c>
      <c r="J9" s="28">
        <f t="shared" si="4"/>
        <v>115.48387096774194</v>
      </c>
      <c r="K9" s="34">
        <f t="shared" si="1"/>
        <v>60</v>
      </c>
      <c r="L9" s="20">
        <f t="shared" si="5"/>
        <v>111.31840796019901</v>
      </c>
      <c r="M9" s="140">
        <f t="shared" si="2"/>
        <v>45.5</v>
      </c>
      <c r="N9" s="187"/>
      <c r="O9" s="184"/>
    </row>
    <row r="10" spans="1:15" ht="18.75" x14ac:dyDescent="0.3">
      <c r="A10" s="3" t="s">
        <v>7</v>
      </c>
      <c r="B10" s="143" t="s">
        <v>6</v>
      </c>
      <c r="C10" s="143"/>
      <c r="D10" s="13">
        <v>482.66666666666669</v>
      </c>
      <c r="E10" s="95">
        <v>455.5</v>
      </c>
      <c r="F10" s="13">
        <v>482.66666666666669</v>
      </c>
      <c r="G10" s="95">
        <v>455.5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94.371546961325961</v>
      </c>
      <c r="M10" s="140">
        <f t="shared" si="2"/>
        <v>-27.166666666666686</v>
      </c>
      <c r="N10" s="187"/>
      <c r="O10" s="184"/>
    </row>
    <row r="11" spans="1:15" ht="18.75" x14ac:dyDescent="0.3">
      <c r="A11" s="3" t="s">
        <v>11</v>
      </c>
      <c r="B11" s="143" t="s">
        <v>6</v>
      </c>
      <c r="C11" s="143"/>
      <c r="D11" s="13">
        <v>336.5</v>
      </c>
      <c r="E11" s="95">
        <v>365.5</v>
      </c>
      <c r="F11" s="13">
        <v>336.5</v>
      </c>
      <c r="G11" s="95">
        <v>365.5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108.61812778603269</v>
      </c>
      <c r="M11" s="140">
        <f t="shared" si="2"/>
        <v>29</v>
      </c>
      <c r="N11" s="187"/>
      <c r="O11" s="184"/>
    </row>
    <row r="12" spans="1:15" ht="18.75" x14ac:dyDescent="0.3">
      <c r="A12" s="3" t="s">
        <v>12</v>
      </c>
      <c r="B12" s="143" t="s">
        <v>6</v>
      </c>
      <c r="C12" s="143" t="s">
        <v>47</v>
      </c>
      <c r="D12" s="13">
        <v>1300</v>
      </c>
      <c r="E12" s="95">
        <v>614.5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28">
        <f t="shared" si="4"/>
        <v>123.51505288852726</v>
      </c>
      <c r="K12" s="34">
        <f t="shared" si="1"/>
        <v>144.5</v>
      </c>
      <c r="L12" s="20">
        <f t="shared" si="5"/>
        <v>58.38461538461538</v>
      </c>
      <c r="M12" s="140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43" t="s">
        <v>6</v>
      </c>
      <c r="C13" s="143" t="s">
        <v>51</v>
      </c>
      <c r="D13" s="13">
        <v>173</v>
      </c>
      <c r="E13" s="95">
        <v>106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27">
        <f t="shared" si="4"/>
        <v>182.54716981132074</v>
      </c>
      <c r="K13" s="79">
        <f t="shared" si="1"/>
        <v>87.5</v>
      </c>
      <c r="L13" s="20">
        <f t="shared" si="5"/>
        <v>111.84971098265896</v>
      </c>
      <c r="M13" s="140">
        <f t="shared" si="2"/>
        <v>20.5</v>
      </c>
      <c r="N13" s="18"/>
      <c r="O13" s="2"/>
    </row>
    <row r="14" spans="1:15" ht="18.75" x14ac:dyDescent="0.3">
      <c r="A14" s="3" t="s">
        <v>67</v>
      </c>
      <c r="B14" s="143" t="s">
        <v>6</v>
      </c>
      <c r="C14" s="143"/>
      <c r="D14" s="13">
        <v>274.66666666666669</v>
      </c>
      <c r="E14" s="95">
        <v>422.5</v>
      </c>
      <c r="F14" s="13">
        <v>412</v>
      </c>
      <c r="G14" s="95">
        <v>422.5</v>
      </c>
      <c r="H14" s="33">
        <f t="shared" si="3"/>
        <v>150</v>
      </c>
      <c r="I14" s="27">
        <f t="shared" si="0"/>
        <v>137.33333333333331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0">
        <f t="shared" si="2"/>
        <v>10.5</v>
      </c>
      <c r="N14" s="18"/>
      <c r="O14" s="2"/>
    </row>
    <row r="15" spans="1:15" ht="18.75" x14ac:dyDescent="0.3">
      <c r="A15" s="3" t="s">
        <v>14</v>
      </c>
      <c r="B15" s="143" t="s">
        <v>6</v>
      </c>
      <c r="C15" s="143"/>
      <c r="D15" s="13">
        <v>739.5</v>
      </c>
      <c r="E15" s="95">
        <v>507.5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101.47783251231527</v>
      </c>
      <c r="K15" s="26">
        <f t="shared" si="1"/>
        <v>7.5</v>
      </c>
      <c r="L15" s="20">
        <f t="shared" si="5"/>
        <v>69.641649763353612</v>
      </c>
      <c r="M15" s="140">
        <f t="shared" si="2"/>
        <v>-224.5</v>
      </c>
      <c r="N15" s="18"/>
      <c r="O15" s="2"/>
    </row>
    <row r="16" spans="1:15" ht="93.75" x14ac:dyDescent="0.3">
      <c r="A16" s="3" t="s">
        <v>15</v>
      </c>
      <c r="B16" s="143" t="s">
        <v>6</v>
      </c>
      <c r="C16" s="143" t="s">
        <v>65</v>
      </c>
      <c r="D16" s="13">
        <v>1897.5666666666666</v>
      </c>
      <c r="E16" s="95">
        <v>1308.5</v>
      </c>
      <c r="F16" s="13">
        <v>1897.5666666666666</v>
      </c>
      <c r="G16" s="95">
        <v>1308.5</v>
      </c>
      <c r="H16" s="32">
        <f t="shared" si="3"/>
        <v>100</v>
      </c>
      <c r="I16" s="11">
        <f t="shared" si="0"/>
        <v>0</v>
      </c>
      <c r="J16" s="14">
        <f t="shared" si="4"/>
        <v>100</v>
      </c>
      <c r="K16" s="17">
        <f t="shared" si="1"/>
        <v>0</v>
      </c>
      <c r="L16" s="20">
        <f t="shared" si="5"/>
        <v>68.956734062922692</v>
      </c>
      <c r="M16" s="140">
        <f t="shared" si="2"/>
        <v>-589.06666666666661</v>
      </c>
      <c r="N16" s="187">
        <f>SUM(L16:L22)/7</f>
        <v>85.162812864366899</v>
      </c>
      <c r="O16" s="184">
        <f>SUM(M16:M22)/7</f>
        <v>-159.30309523809521</v>
      </c>
    </row>
    <row r="17" spans="1:15" ht="18.75" x14ac:dyDescent="0.3">
      <c r="A17" s="3" t="s">
        <v>35</v>
      </c>
      <c r="B17" s="143" t="s">
        <v>8</v>
      </c>
      <c r="C17" s="143" t="s">
        <v>48</v>
      </c>
      <c r="D17" s="13">
        <v>200.5</v>
      </c>
      <c r="E17" s="95">
        <v>201.66500000000002</v>
      </c>
      <c r="F17" s="13">
        <v>200.5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102.47935933354822</v>
      </c>
      <c r="K17" s="17">
        <f t="shared" si="1"/>
        <v>5</v>
      </c>
      <c r="L17" s="20">
        <f t="shared" si="5"/>
        <v>103.07481296758105</v>
      </c>
      <c r="M17" s="140">
        <f>G18-F18</f>
        <v>57</v>
      </c>
      <c r="N17" s="187"/>
      <c r="O17" s="184"/>
    </row>
    <row r="18" spans="1:15" ht="18.75" x14ac:dyDescent="0.3">
      <c r="A18" s="3" t="s">
        <v>36</v>
      </c>
      <c r="B18" s="143" t="s">
        <v>6</v>
      </c>
      <c r="C18" s="143" t="s">
        <v>41</v>
      </c>
      <c r="D18" s="13">
        <v>440</v>
      </c>
      <c r="E18" s="95">
        <v>497</v>
      </c>
      <c r="F18" s="13">
        <v>440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112.95454545454547</v>
      </c>
      <c r="M18" s="140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43" t="s">
        <v>6</v>
      </c>
      <c r="C19" s="143" t="s">
        <v>52</v>
      </c>
      <c r="D19" s="13">
        <v>658.33333333333337</v>
      </c>
      <c r="E19" s="95">
        <v>465.69499999999999</v>
      </c>
      <c r="F19" s="13">
        <v>658.33333333333337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70.738481012658227</v>
      </c>
      <c r="M19" s="140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43" t="s">
        <v>6</v>
      </c>
      <c r="C20" s="143" t="s">
        <v>52</v>
      </c>
      <c r="D20" s="13">
        <v>913.33333333333337</v>
      </c>
      <c r="E20" s="95">
        <v>715.5</v>
      </c>
      <c r="F20" s="13">
        <v>913.33333333333337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78.339416058394164</v>
      </c>
      <c r="M20" s="140">
        <f t="shared" si="6"/>
        <v>-197.83333333333337</v>
      </c>
      <c r="N20" s="187"/>
      <c r="O20" s="184"/>
    </row>
    <row r="21" spans="1:15" ht="37.5" x14ac:dyDescent="0.3">
      <c r="A21" s="3" t="s">
        <v>16</v>
      </c>
      <c r="B21" s="143" t="s">
        <v>8</v>
      </c>
      <c r="C21" s="143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0">
        <f t="shared" si="6"/>
        <v>-21.75</v>
      </c>
      <c r="N21" s="187"/>
      <c r="O21" s="184"/>
    </row>
    <row r="22" spans="1:15" ht="18.75" x14ac:dyDescent="0.3">
      <c r="A22" s="3" t="s">
        <v>39</v>
      </c>
      <c r="B22" s="143" t="s">
        <v>6</v>
      </c>
      <c r="C22" s="143"/>
      <c r="D22" s="13">
        <v>1033.3333333333333</v>
      </c>
      <c r="E22" s="95">
        <v>793.5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101.51228733459357</v>
      </c>
      <c r="K22" s="17">
        <f t="shared" si="1"/>
        <v>12</v>
      </c>
      <c r="L22" s="20">
        <f t="shared" si="5"/>
        <v>77.951612903225808</v>
      </c>
      <c r="M22" s="140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43" t="s">
        <v>9</v>
      </c>
      <c r="C23" s="143"/>
      <c r="D23" s="13">
        <v>197</v>
      </c>
      <c r="E23" s="95">
        <v>194</v>
      </c>
      <c r="F23" s="13">
        <v>197</v>
      </c>
      <c r="G23" s="95">
        <v>185.5</v>
      </c>
      <c r="H23" s="32">
        <f t="shared" si="3"/>
        <v>100</v>
      </c>
      <c r="I23" s="6">
        <f t="shared" si="0"/>
        <v>0</v>
      </c>
      <c r="J23" s="14">
        <f t="shared" si="4"/>
        <v>95.618556701030926</v>
      </c>
      <c r="K23" s="17">
        <f t="shared" si="1"/>
        <v>-8.5</v>
      </c>
      <c r="L23" s="20">
        <f t="shared" si="5"/>
        <v>94.162436548223354</v>
      </c>
      <c r="M23" s="140">
        <f t="shared" si="6"/>
        <v>-11.5</v>
      </c>
      <c r="N23" s="18"/>
      <c r="O23" s="2"/>
    </row>
    <row r="24" spans="1:15" ht="18.75" x14ac:dyDescent="0.3">
      <c r="A24" s="3" t="s">
        <v>18</v>
      </c>
      <c r="B24" s="143" t="s">
        <v>6</v>
      </c>
      <c r="C24" s="143" t="s">
        <v>53</v>
      </c>
      <c r="D24" s="13">
        <v>112.33333333333333</v>
      </c>
      <c r="E24" s="95">
        <v>98.25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28">
        <f t="shared" si="4"/>
        <v>104.58015267175573</v>
      </c>
      <c r="K24" s="34">
        <f t="shared" si="1"/>
        <v>4.5</v>
      </c>
      <c r="L24" s="20">
        <f t="shared" si="5"/>
        <v>91.468842729970333</v>
      </c>
      <c r="M24" s="140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43" t="s">
        <v>6</v>
      </c>
      <c r="C25" s="143" t="s">
        <v>54</v>
      </c>
      <c r="D25" s="13">
        <v>441.66666666666669</v>
      </c>
      <c r="E25" s="95">
        <v>283.5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28">
        <f t="shared" si="4"/>
        <v>103.52733686067019</v>
      </c>
      <c r="K25" s="34">
        <f t="shared" si="1"/>
        <v>10</v>
      </c>
      <c r="L25" s="20">
        <f t="shared" si="5"/>
        <v>66.452830188679243</v>
      </c>
      <c r="M25" s="140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43" t="s">
        <v>6</v>
      </c>
      <c r="C26" s="143" t="s">
        <v>55</v>
      </c>
      <c r="D26" s="13">
        <v>440</v>
      </c>
      <c r="E26" s="95">
        <v>339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94.100294985250727</v>
      </c>
      <c r="K26" s="17">
        <f t="shared" si="1"/>
        <v>-20</v>
      </c>
      <c r="L26" s="20">
        <f t="shared" si="5"/>
        <v>72.5</v>
      </c>
      <c r="M26" s="140">
        <f t="shared" si="6"/>
        <v>-121</v>
      </c>
      <c r="N26" s="18"/>
      <c r="O26" s="2"/>
    </row>
    <row r="27" spans="1:15" ht="18.75" x14ac:dyDescent="0.3">
      <c r="A27" s="3" t="s">
        <v>20</v>
      </c>
      <c r="B27" s="143" t="s">
        <v>6</v>
      </c>
      <c r="C27" s="143" t="s">
        <v>56</v>
      </c>
      <c r="D27" s="13">
        <v>2220</v>
      </c>
      <c r="E27" s="95">
        <v>1033.5</v>
      </c>
      <c r="F27" s="13">
        <v>2220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46.554054054054056</v>
      </c>
      <c r="M27" s="140">
        <f t="shared" si="6"/>
        <v>-1186.5</v>
      </c>
      <c r="N27" s="18"/>
      <c r="O27" s="2"/>
    </row>
    <row r="28" spans="1:15" ht="18.75" x14ac:dyDescent="0.3">
      <c r="A28" s="3" t="s">
        <v>21</v>
      </c>
      <c r="B28" s="143" t="s">
        <v>6</v>
      </c>
      <c r="C28" s="143"/>
      <c r="D28" s="13">
        <v>59</v>
      </c>
      <c r="E28" s="95">
        <v>49.5</v>
      </c>
      <c r="F28" s="13">
        <v>59</v>
      </c>
      <c r="G28" s="95">
        <v>52</v>
      </c>
      <c r="H28" s="32">
        <f t="shared" si="3"/>
        <v>100</v>
      </c>
      <c r="I28" s="6">
        <f t="shared" si="0"/>
        <v>0</v>
      </c>
      <c r="J28" s="28">
        <f t="shared" si="4"/>
        <v>105.05050505050507</v>
      </c>
      <c r="K28" s="34">
        <f t="shared" si="1"/>
        <v>2.5</v>
      </c>
      <c r="L28" s="20">
        <f t="shared" si="5"/>
        <v>88.135593220338976</v>
      </c>
      <c r="M28" s="140">
        <f>G29-F29</f>
        <v>-789.31999999999971</v>
      </c>
      <c r="N28" s="18"/>
      <c r="O28" s="2"/>
    </row>
    <row r="29" spans="1:15" ht="18.75" x14ac:dyDescent="0.3">
      <c r="A29" s="3" t="s">
        <v>22</v>
      </c>
      <c r="B29" s="143" t="s">
        <v>6</v>
      </c>
      <c r="C29" s="143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0">
        <f>G29-F29</f>
        <v>-789.31999999999971</v>
      </c>
      <c r="N29" s="18"/>
      <c r="O29" s="2"/>
    </row>
    <row r="30" spans="1:15" ht="18.75" x14ac:dyDescent="0.3">
      <c r="A30" s="3" t="s">
        <v>23</v>
      </c>
      <c r="B30" s="143" t="s">
        <v>6</v>
      </c>
      <c r="C30" s="143" t="s">
        <v>58</v>
      </c>
      <c r="D30" s="13">
        <v>80.5</v>
      </c>
      <c r="E30" s="95">
        <v>59.5</v>
      </c>
      <c r="F30" s="13">
        <v>80.5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73.91304347826086</v>
      </c>
      <c r="M30" s="140">
        <f>G31-F31</f>
        <v>-36.666666666666671</v>
      </c>
      <c r="N30" s="18"/>
      <c r="O30" s="2"/>
    </row>
    <row r="31" spans="1:15" ht="37.5" x14ac:dyDescent="0.3">
      <c r="A31" s="3" t="s">
        <v>24</v>
      </c>
      <c r="B31" s="143" t="s">
        <v>6</v>
      </c>
      <c r="C31" s="143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0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43" t="s">
        <v>6</v>
      </c>
      <c r="C32" s="143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0">
        <f t="shared" si="5"/>
        <v>74.404761904761912</v>
      </c>
      <c r="M32" s="140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43" t="s">
        <v>6</v>
      </c>
      <c r="C33" s="143" t="s">
        <v>53</v>
      </c>
      <c r="D33" s="13">
        <v>138.66666666666666</v>
      </c>
      <c r="E33" s="95">
        <v>101</v>
      </c>
      <c r="F33" s="13">
        <v>138.66666666666666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72.836538461538467</v>
      </c>
      <c r="M33" s="140">
        <f t="shared" si="7"/>
        <v>-37.666666666666657</v>
      </c>
      <c r="N33" s="187">
        <f>SUM(L33:L38)/6</f>
        <v>80.624639049497787</v>
      </c>
      <c r="O33" s="184">
        <f>SUM(M33:M38)/6</f>
        <v>-25.672777777777778</v>
      </c>
    </row>
    <row r="34" spans="1:15" ht="18.75" x14ac:dyDescent="0.3">
      <c r="A34" s="3" t="s">
        <v>63</v>
      </c>
      <c r="B34" s="143" t="s">
        <v>6</v>
      </c>
      <c r="C34" s="143"/>
      <c r="D34" s="13">
        <v>82</v>
      </c>
      <c r="E34" s="95">
        <v>70</v>
      </c>
      <c r="F34" s="13">
        <v>82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85.365853658536579</v>
      </c>
      <c r="M34" s="140">
        <f t="shared" si="7"/>
        <v>-12</v>
      </c>
      <c r="N34" s="187"/>
      <c r="O34" s="184"/>
    </row>
    <row r="35" spans="1:15" ht="18.75" x14ac:dyDescent="0.3">
      <c r="A35" s="3" t="s">
        <v>26</v>
      </c>
      <c r="B35" s="143" t="s">
        <v>6</v>
      </c>
      <c r="C35" s="143" t="s">
        <v>59</v>
      </c>
      <c r="D35" s="13">
        <v>77.666666666666671</v>
      </c>
      <c r="E35" s="95">
        <v>73</v>
      </c>
      <c r="F35" s="13">
        <v>77.666666666666671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93.991416309012862</v>
      </c>
      <c r="M35" s="140">
        <f t="shared" si="7"/>
        <v>-4.6666666666666714</v>
      </c>
      <c r="N35" s="187"/>
      <c r="O35" s="184"/>
    </row>
    <row r="36" spans="1:15" ht="18.75" x14ac:dyDescent="0.3">
      <c r="A36" s="3" t="s">
        <v>42</v>
      </c>
      <c r="B36" s="143" t="s">
        <v>6</v>
      </c>
      <c r="C36" s="143" t="s">
        <v>53</v>
      </c>
      <c r="D36" s="13">
        <v>82.333333333333329</v>
      </c>
      <c r="E36" s="95">
        <v>78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97.435897435897431</v>
      </c>
      <c r="K36" s="17">
        <f t="shared" si="1"/>
        <v>-2</v>
      </c>
      <c r="L36" s="20">
        <f t="shared" si="5"/>
        <v>92.307692307692307</v>
      </c>
      <c r="M36" s="140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43" t="s">
        <v>6</v>
      </c>
      <c r="C37" s="143" t="s">
        <v>45</v>
      </c>
      <c r="D37" s="13">
        <v>149.83333333333334</v>
      </c>
      <c r="E37" s="95">
        <v>84.63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28">
        <f t="shared" si="4"/>
        <v>125.9955098664776</v>
      </c>
      <c r="K37" s="34">
        <f t="shared" si="1"/>
        <v>22</v>
      </c>
      <c r="L37" s="20">
        <f t="shared" si="5"/>
        <v>71.165739710789751</v>
      </c>
      <c r="M37" s="140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43" t="s">
        <v>6</v>
      </c>
      <c r="C38" s="143" t="s">
        <v>41</v>
      </c>
      <c r="D38" s="13">
        <v>157.16666666666666</v>
      </c>
      <c r="E38" s="95">
        <v>117.5</v>
      </c>
      <c r="F38" s="13">
        <v>157.16666666666666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91.063829787234042</v>
      </c>
      <c r="K38" s="17">
        <f t="shared" si="1"/>
        <v>-10.5</v>
      </c>
      <c r="L38" s="20">
        <f t="shared" si="5"/>
        <v>68.080593849416758</v>
      </c>
      <c r="M38" s="140">
        <f t="shared" si="7"/>
        <v>-50.166666666666657</v>
      </c>
      <c r="N38" s="187"/>
      <c r="O38" s="184"/>
    </row>
    <row r="39" spans="1:15" ht="18.75" x14ac:dyDescent="0.3">
      <c r="A39" s="3" t="s">
        <v>27</v>
      </c>
      <c r="B39" s="143" t="s">
        <v>6</v>
      </c>
      <c r="C39" s="143"/>
      <c r="D39" s="13">
        <v>95.5</v>
      </c>
      <c r="E39" s="95">
        <v>98.25</v>
      </c>
      <c r="F39" s="13">
        <v>95.5</v>
      </c>
      <c r="G39" s="95">
        <v>98.25</v>
      </c>
      <c r="H39" s="32">
        <f t="shared" si="3"/>
        <v>100</v>
      </c>
      <c r="I39" s="6">
        <f t="shared" si="0"/>
        <v>0</v>
      </c>
      <c r="J39" s="14">
        <f t="shared" si="4"/>
        <v>100</v>
      </c>
      <c r="K39" s="17">
        <f t="shared" si="1"/>
        <v>0</v>
      </c>
      <c r="L39" s="20">
        <f t="shared" si="5"/>
        <v>102.87958115183247</v>
      </c>
      <c r="M39" s="140">
        <f t="shared" si="7"/>
        <v>2.75</v>
      </c>
      <c r="N39" s="187">
        <f>SUM(L39:L45)/7</f>
        <v>89.594060779126622</v>
      </c>
      <c r="O39" s="184">
        <f>SUM(M39:M45)/7</f>
        <v>-23.154761904761902</v>
      </c>
    </row>
    <row r="40" spans="1:15" ht="18.75" x14ac:dyDescent="0.3">
      <c r="A40" s="3" t="s">
        <v>28</v>
      </c>
      <c r="B40" s="143" t="s">
        <v>6</v>
      </c>
      <c r="C40" s="143"/>
      <c r="D40" s="13">
        <v>133.5</v>
      </c>
      <c r="E40" s="95">
        <v>119</v>
      </c>
      <c r="F40" s="13">
        <v>128</v>
      </c>
      <c r="G40" s="95">
        <v>110.5</v>
      </c>
      <c r="H40" s="32">
        <f t="shared" si="3"/>
        <v>95.880149812734089</v>
      </c>
      <c r="I40" s="6">
        <f t="shared" si="0"/>
        <v>-5.5</v>
      </c>
      <c r="J40" s="14">
        <f t="shared" si="4"/>
        <v>92.857142857142861</v>
      </c>
      <c r="K40" s="17">
        <f t="shared" si="1"/>
        <v>-8.5</v>
      </c>
      <c r="L40" s="20">
        <f t="shared" si="5"/>
        <v>86.328125</v>
      </c>
      <c r="M40" s="140">
        <f t="shared" si="7"/>
        <v>-17.5</v>
      </c>
      <c r="N40" s="187"/>
      <c r="O40" s="184"/>
    </row>
    <row r="41" spans="1:15" ht="18.75" x14ac:dyDescent="0.3">
      <c r="A41" s="3" t="s">
        <v>29</v>
      </c>
      <c r="B41" s="143" t="s">
        <v>6</v>
      </c>
      <c r="C41" s="143"/>
      <c r="D41" s="13">
        <v>99</v>
      </c>
      <c r="E41" s="95">
        <v>102.25</v>
      </c>
      <c r="F41" s="13">
        <v>110.5</v>
      </c>
      <c r="G41" s="95">
        <v>101.25</v>
      </c>
      <c r="H41" s="33">
        <f t="shared" si="3"/>
        <v>111.61616161616162</v>
      </c>
      <c r="I41" s="28">
        <f t="shared" si="0"/>
        <v>11.5</v>
      </c>
      <c r="J41" s="14">
        <f t="shared" si="4"/>
        <v>99.022004889975548</v>
      </c>
      <c r="K41" s="17">
        <f t="shared" si="1"/>
        <v>-1</v>
      </c>
      <c r="L41" s="20">
        <f t="shared" si="5"/>
        <v>91.628959276018094</v>
      </c>
      <c r="M41" s="140">
        <f t="shared" si="7"/>
        <v>-9.25</v>
      </c>
      <c r="N41" s="187"/>
      <c r="O41" s="184"/>
    </row>
    <row r="42" spans="1:15" ht="18.75" x14ac:dyDescent="0.3">
      <c r="A42" s="3" t="s">
        <v>30</v>
      </c>
      <c r="B42" s="143" t="s">
        <v>6</v>
      </c>
      <c r="C42" s="143"/>
      <c r="D42" s="13">
        <v>126.33333333333333</v>
      </c>
      <c r="E42" s="95">
        <v>139</v>
      </c>
      <c r="F42" s="13">
        <v>126.33333333333333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88.129496402877692</v>
      </c>
      <c r="K42" s="17">
        <f t="shared" si="1"/>
        <v>-16.5</v>
      </c>
      <c r="L42" s="20">
        <f t="shared" si="5"/>
        <v>96.965699208443283</v>
      </c>
      <c r="M42" s="140">
        <f t="shared" si="7"/>
        <v>-3.8333333333333286</v>
      </c>
      <c r="N42" s="187"/>
      <c r="O42" s="184"/>
    </row>
    <row r="43" spans="1:15" ht="18.75" x14ac:dyDescent="0.3">
      <c r="A43" s="3" t="s">
        <v>64</v>
      </c>
      <c r="B43" s="143" t="s">
        <v>6</v>
      </c>
      <c r="C43" s="143"/>
      <c r="D43" s="13">
        <v>97</v>
      </c>
      <c r="E43" s="95">
        <v>128.5</v>
      </c>
      <c r="F43" s="13">
        <v>146</v>
      </c>
      <c r="G43" s="95">
        <v>122.5</v>
      </c>
      <c r="H43" s="33">
        <f t="shared" si="3"/>
        <v>150.51546391752578</v>
      </c>
      <c r="I43" s="28">
        <f t="shared" si="0"/>
        <v>49</v>
      </c>
      <c r="J43" s="14">
        <f t="shared" si="4"/>
        <v>95.330739299610897</v>
      </c>
      <c r="K43" s="17">
        <f t="shared" si="1"/>
        <v>-6</v>
      </c>
      <c r="L43" s="20">
        <f t="shared" si="5"/>
        <v>83.904109589041099</v>
      </c>
      <c r="M43" s="140">
        <f t="shared" si="7"/>
        <v>-23.5</v>
      </c>
      <c r="N43" s="187"/>
      <c r="O43" s="184"/>
    </row>
    <row r="44" spans="1:15" ht="37.5" x14ac:dyDescent="0.3">
      <c r="A44" s="3" t="s">
        <v>31</v>
      </c>
      <c r="B44" s="143" t="s">
        <v>6</v>
      </c>
      <c r="C44" s="143" t="s">
        <v>52</v>
      </c>
      <c r="D44" s="13">
        <v>320</v>
      </c>
      <c r="E44" s="95">
        <v>332</v>
      </c>
      <c r="F44" s="13">
        <v>302.5</v>
      </c>
      <c r="G44" s="95">
        <v>257</v>
      </c>
      <c r="H44" s="32">
        <f t="shared" si="3"/>
        <v>94.53125</v>
      </c>
      <c r="I44" s="6">
        <f t="shared" si="0"/>
        <v>-17.5</v>
      </c>
      <c r="J44" s="14">
        <f t="shared" si="4"/>
        <v>77.409638554216869</v>
      </c>
      <c r="K44" s="17">
        <f t="shared" si="1"/>
        <v>-75</v>
      </c>
      <c r="L44" s="20">
        <f t="shared" si="5"/>
        <v>84.958677685950406</v>
      </c>
      <c r="M44" s="140">
        <f t="shared" si="7"/>
        <v>-45.5</v>
      </c>
      <c r="N44" s="187"/>
      <c r="O44" s="184"/>
    </row>
    <row r="45" spans="1:15" ht="37.5" x14ac:dyDescent="0.3">
      <c r="A45" s="3" t="s">
        <v>46</v>
      </c>
      <c r="B45" s="143" t="s">
        <v>6</v>
      </c>
      <c r="C45" s="143" t="s">
        <v>52</v>
      </c>
      <c r="D45" s="13">
        <v>352.5</v>
      </c>
      <c r="E45" s="95">
        <v>266.75</v>
      </c>
      <c r="F45" s="13">
        <v>334.5</v>
      </c>
      <c r="G45" s="95">
        <v>269.25</v>
      </c>
      <c r="H45" s="32">
        <f t="shared" si="3"/>
        <v>94.893617021276597</v>
      </c>
      <c r="I45" s="6">
        <f t="shared" si="0"/>
        <v>-18</v>
      </c>
      <c r="J45" s="14">
        <f t="shared" si="4"/>
        <v>100.93720712277414</v>
      </c>
      <c r="K45" s="17">
        <f t="shared" si="1"/>
        <v>2.5</v>
      </c>
      <c r="L45" s="20">
        <f t="shared" si="5"/>
        <v>80.493273542600889</v>
      </c>
      <c r="M45" s="140">
        <f t="shared" si="7"/>
        <v>-65.25</v>
      </c>
      <c r="N45" s="187"/>
      <c r="O45" s="184"/>
    </row>
    <row r="46" spans="1:15" ht="18.75" x14ac:dyDescent="0.3">
      <c r="A46" s="3" t="s">
        <v>32</v>
      </c>
      <c r="B46" s="143" t="s">
        <v>6</v>
      </c>
      <c r="C46" s="143" t="s">
        <v>60</v>
      </c>
      <c r="D46" s="13">
        <v>304</v>
      </c>
      <c r="E46" s="95">
        <v>203.5</v>
      </c>
      <c r="F46" s="13">
        <v>320.66666666666669</v>
      </c>
      <c r="G46" s="95">
        <v>213.5</v>
      </c>
      <c r="H46" s="33">
        <f t="shared" si="3"/>
        <v>105.48245614035088</v>
      </c>
      <c r="I46" s="28">
        <f t="shared" si="0"/>
        <v>16.666666666666686</v>
      </c>
      <c r="J46" s="28">
        <f t="shared" si="4"/>
        <v>104.91400491400491</v>
      </c>
      <c r="K46" s="34">
        <f t="shared" si="1"/>
        <v>10</v>
      </c>
      <c r="L46" s="20">
        <f t="shared" si="5"/>
        <v>66.580041580041566</v>
      </c>
      <c r="M46" s="140">
        <f t="shared" si="7"/>
        <v>-107.16666666666669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83.82430954049515</v>
      </c>
      <c r="M47" s="19">
        <f>SUM(M6:M46)/39</f>
        <v>-142.24995726495726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5" zoomScale="70" zoomScaleNormal="70" workbookViewId="0">
      <selection activeCell="H46" sqref="H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4"/>
      <c r="D4" s="175" t="s">
        <v>1</v>
      </c>
      <c r="E4" s="175"/>
      <c r="F4" s="175"/>
      <c r="G4" s="175"/>
      <c r="H4" s="175" t="s">
        <v>101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4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45"/>
      <c r="D6" s="190">
        <v>46162</v>
      </c>
      <c r="E6" s="183"/>
      <c r="F6" s="190">
        <v>46162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46" t="s">
        <v>6</v>
      </c>
      <c r="C7" s="146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7">
        <v>0</v>
      </c>
      <c r="M7" s="147">
        <f t="shared" ref="M7:M16" si="2">G7-F7</f>
        <v>0</v>
      </c>
      <c r="N7" s="187">
        <f>SUM(L7:L12)/5</f>
        <v>85.467291506426264</v>
      </c>
      <c r="O7" s="184">
        <f>SUM(M7:M12)/5</f>
        <v>-177.73333333333335</v>
      </c>
    </row>
    <row r="8" spans="1:15" ht="18.75" x14ac:dyDescent="0.3">
      <c r="A8" s="3" t="s">
        <v>50</v>
      </c>
      <c r="B8" s="146" t="s">
        <v>6</v>
      </c>
      <c r="C8" s="146"/>
      <c r="D8" s="13">
        <v>1016</v>
      </c>
      <c r="E8" s="95">
        <v>850.5</v>
      </c>
      <c r="F8" s="13">
        <v>1156.6666666666667</v>
      </c>
      <c r="G8" s="95">
        <v>850.5</v>
      </c>
      <c r="H8" s="33">
        <f t="shared" ref="H8:H46" si="3">F8/D8*100</f>
        <v>113.84514435695539</v>
      </c>
      <c r="I8" s="28">
        <f t="shared" si="0"/>
        <v>140.66666666666674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73.530259365994226</v>
      </c>
      <c r="M8" s="147">
        <f t="shared" si="2"/>
        <v>-306.16666666666674</v>
      </c>
      <c r="N8" s="187"/>
      <c r="O8" s="184"/>
    </row>
    <row r="9" spans="1:15" ht="18.75" x14ac:dyDescent="0.3">
      <c r="A9" s="3" t="s">
        <v>10</v>
      </c>
      <c r="B9" s="146" t="s">
        <v>6</v>
      </c>
      <c r="C9" s="146"/>
      <c r="D9" s="13">
        <v>402</v>
      </c>
      <c r="E9" s="95">
        <v>447.5</v>
      </c>
      <c r="F9" s="13">
        <v>402</v>
      </c>
      <c r="G9" s="95">
        <v>447.5</v>
      </c>
      <c r="H9" s="32">
        <f t="shared" si="3"/>
        <v>100</v>
      </c>
      <c r="I9" s="6">
        <f t="shared" si="0"/>
        <v>0</v>
      </c>
      <c r="J9" s="14">
        <f t="shared" si="4"/>
        <v>100</v>
      </c>
      <c r="K9" s="17">
        <f t="shared" si="1"/>
        <v>0</v>
      </c>
      <c r="L9" s="20">
        <f t="shared" si="5"/>
        <v>111.31840796019901</v>
      </c>
      <c r="M9" s="147">
        <f t="shared" si="2"/>
        <v>45.5</v>
      </c>
      <c r="N9" s="187"/>
      <c r="O9" s="184"/>
    </row>
    <row r="10" spans="1:15" ht="18.75" x14ac:dyDescent="0.3">
      <c r="A10" s="3" t="s">
        <v>7</v>
      </c>
      <c r="B10" s="146" t="s">
        <v>6</v>
      </c>
      <c r="C10" s="146"/>
      <c r="D10" s="13">
        <v>482.66666666666669</v>
      </c>
      <c r="E10" s="95">
        <v>455.5</v>
      </c>
      <c r="F10" s="13">
        <v>543.66666666666663</v>
      </c>
      <c r="G10" s="95">
        <v>455.5</v>
      </c>
      <c r="H10" s="33">
        <f t="shared" si="3"/>
        <v>112.63812154696132</v>
      </c>
      <c r="I10" s="28">
        <f t="shared" si="0"/>
        <v>60.999999999999943</v>
      </c>
      <c r="J10" s="14">
        <f t="shared" si="4"/>
        <v>100</v>
      </c>
      <c r="K10" s="17">
        <f t="shared" si="1"/>
        <v>0</v>
      </c>
      <c r="L10" s="20">
        <f t="shared" si="5"/>
        <v>83.782955242182709</v>
      </c>
      <c r="M10" s="147">
        <f t="shared" si="2"/>
        <v>-88.166666666666629</v>
      </c>
      <c r="N10" s="187"/>
      <c r="O10" s="184"/>
    </row>
    <row r="11" spans="1:15" ht="18.75" x14ac:dyDescent="0.3">
      <c r="A11" s="3" t="s">
        <v>11</v>
      </c>
      <c r="B11" s="146" t="s">
        <v>6</v>
      </c>
      <c r="C11" s="146"/>
      <c r="D11" s="13">
        <v>336.5</v>
      </c>
      <c r="E11" s="95">
        <v>365.5</v>
      </c>
      <c r="F11" s="13">
        <v>364.33333333333331</v>
      </c>
      <c r="G11" s="95">
        <v>365.5</v>
      </c>
      <c r="H11" s="33">
        <f t="shared" si="3"/>
        <v>108.27142149578999</v>
      </c>
      <c r="I11" s="28">
        <f t="shared" si="0"/>
        <v>27.833333333333314</v>
      </c>
      <c r="J11" s="14">
        <f t="shared" si="4"/>
        <v>100</v>
      </c>
      <c r="K11" s="17">
        <f t="shared" si="1"/>
        <v>0</v>
      </c>
      <c r="L11" s="20">
        <f t="shared" si="5"/>
        <v>100.32021957913999</v>
      </c>
      <c r="M11" s="147">
        <f t="shared" si="2"/>
        <v>1.1666666666666856</v>
      </c>
      <c r="N11" s="187"/>
      <c r="O11" s="184"/>
    </row>
    <row r="12" spans="1:15" ht="18.75" x14ac:dyDescent="0.3">
      <c r="A12" s="3" t="s">
        <v>12</v>
      </c>
      <c r="B12" s="146" t="s">
        <v>6</v>
      </c>
      <c r="C12" s="146" t="s">
        <v>47</v>
      </c>
      <c r="D12" s="13">
        <v>1300</v>
      </c>
      <c r="E12" s="95">
        <v>759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58.38461538461538</v>
      </c>
      <c r="M12" s="147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46" t="s">
        <v>6</v>
      </c>
      <c r="C13" s="146" t="s">
        <v>51</v>
      </c>
      <c r="D13" s="13">
        <v>173</v>
      </c>
      <c r="E13" s="95">
        <v>193.5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15">
        <f t="shared" si="4"/>
        <v>100</v>
      </c>
      <c r="K13" s="26">
        <f t="shared" si="1"/>
        <v>0</v>
      </c>
      <c r="L13" s="20">
        <f t="shared" si="5"/>
        <v>111.84971098265896</v>
      </c>
      <c r="M13" s="147">
        <f t="shared" si="2"/>
        <v>20.5</v>
      </c>
      <c r="N13" s="18"/>
      <c r="O13" s="2"/>
    </row>
    <row r="14" spans="1:15" ht="18.75" x14ac:dyDescent="0.3">
      <c r="A14" s="3" t="s">
        <v>67</v>
      </c>
      <c r="B14" s="146" t="s">
        <v>6</v>
      </c>
      <c r="C14" s="146"/>
      <c r="D14" s="13">
        <v>412</v>
      </c>
      <c r="E14" s="95">
        <v>422.5</v>
      </c>
      <c r="F14" s="13">
        <v>412</v>
      </c>
      <c r="G14" s="95">
        <v>422.5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7">
        <f t="shared" si="2"/>
        <v>10.5</v>
      </c>
      <c r="N14" s="18"/>
      <c r="O14" s="2"/>
    </row>
    <row r="15" spans="1:15" ht="18.75" x14ac:dyDescent="0.3">
      <c r="A15" s="3" t="s">
        <v>14</v>
      </c>
      <c r="B15" s="146" t="s">
        <v>6</v>
      </c>
      <c r="C15" s="146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47">
        <f t="shared" si="2"/>
        <v>-224.5</v>
      </c>
      <c r="N15" s="18"/>
      <c r="O15" s="2"/>
    </row>
    <row r="16" spans="1:15" ht="93.75" x14ac:dyDescent="0.3">
      <c r="A16" s="3" t="s">
        <v>15</v>
      </c>
      <c r="B16" s="146" t="s">
        <v>6</v>
      </c>
      <c r="C16" s="146" t="s">
        <v>65</v>
      </c>
      <c r="D16" s="13">
        <v>1897.5666666666666</v>
      </c>
      <c r="E16" s="95">
        <v>1308.5</v>
      </c>
      <c r="F16" s="13">
        <v>1554.3333333333333</v>
      </c>
      <c r="G16" s="95">
        <v>1308.5</v>
      </c>
      <c r="H16" s="32">
        <f t="shared" si="3"/>
        <v>81.911922286437004</v>
      </c>
      <c r="I16" s="11">
        <f t="shared" si="0"/>
        <v>-343.23333333333335</v>
      </c>
      <c r="J16" s="14">
        <f t="shared" si="4"/>
        <v>100</v>
      </c>
      <c r="K16" s="17">
        <f t="shared" si="1"/>
        <v>0</v>
      </c>
      <c r="L16" s="20">
        <f t="shared" si="5"/>
        <v>84.184001715633713</v>
      </c>
      <c r="M16" s="147">
        <f t="shared" si="2"/>
        <v>-245.83333333333326</v>
      </c>
      <c r="N16" s="187">
        <f>SUM(L16:L22)/7</f>
        <v>87.297441014204381</v>
      </c>
      <c r="O16" s="184">
        <f>SUM(M16:M22)/7</f>
        <v>-110.74595238095237</v>
      </c>
    </row>
    <row r="17" spans="1:15" ht="18.75" x14ac:dyDescent="0.3">
      <c r="A17" s="3" t="s">
        <v>35</v>
      </c>
      <c r="B17" s="146" t="s">
        <v>8</v>
      </c>
      <c r="C17" s="146" t="s">
        <v>48</v>
      </c>
      <c r="D17" s="13">
        <v>200.5</v>
      </c>
      <c r="E17" s="95">
        <v>206.66500000000002</v>
      </c>
      <c r="F17" s="13">
        <v>200.5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100</v>
      </c>
      <c r="K17" s="17">
        <f t="shared" si="1"/>
        <v>0</v>
      </c>
      <c r="L17" s="20">
        <f t="shared" si="5"/>
        <v>103.07481296758105</v>
      </c>
      <c r="M17" s="147">
        <f>G18-F18</f>
        <v>57</v>
      </c>
      <c r="N17" s="187"/>
      <c r="O17" s="184"/>
    </row>
    <row r="18" spans="1:15" ht="18.75" x14ac:dyDescent="0.3">
      <c r="A18" s="3" t="s">
        <v>36</v>
      </c>
      <c r="B18" s="146" t="s">
        <v>6</v>
      </c>
      <c r="C18" s="146" t="s">
        <v>41</v>
      </c>
      <c r="D18" s="13">
        <v>440</v>
      </c>
      <c r="E18" s="95">
        <v>497</v>
      </c>
      <c r="F18" s="13">
        <v>440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112.95454545454547</v>
      </c>
      <c r="M18" s="147">
        <f t="shared" ref="M18:M27" si="6">G18-F18</f>
        <v>57</v>
      </c>
      <c r="N18" s="187"/>
      <c r="O18" s="184"/>
    </row>
    <row r="19" spans="1:15" ht="37.5" x14ac:dyDescent="0.3">
      <c r="A19" s="3" t="s">
        <v>37</v>
      </c>
      <c r="B19" s="146" t="s">
        <v>6</v>
      </c>
      <c r="C19" s="146" t="s">
        <v>52</v>
      </c>
      <c r="D19" s="13">
        <v>658.33333333333337</v>
      </c>
      <c r="E19" s="95">
        <v>465.69499999999999</v>
      </c>
      <c r="F19" s="13">
        <v>658.33333333333337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70.738481012658227</v>
      </c>
      <c r="M19" s="147">
        <f t="shared" si="6"/>
        <v>-192.63833333333338</v>
      </c>
      <c r="N19" s="187"/>
      <c r="O19" s="184"/>
    </row>
    <row r="20" spans="1:15" ht="38.25" customHeight="1" x14ac:dyDescent="0.3">
      <c r="A20" s="3" t="s">
        <v>38</v>
      </c>
      <c r="B20" s="146" t="s">
        <v>6</v>
      </c>
      <c r="C20" s="146" t="s">
        <v>52</v>
      </c>
      <c r="D20" s="13">
        <v>913.33333333333337</v>
      </c>
      <c r="E20" s="95">
        <v>715.5</v>
      </c>
      <c r="F20" s="13">
        <v>916.66666666666663</v>
      </c>
      <c r="G20" s="95">
        <v>715.5</v>
      </c>
      <c r="H20" s="32">
        <f t="shared" si="3"/>
        <v>100.36496350364963</v>
      </c>
      <c r="I20" s="6">
        <f t="shared" si="0"/>
        <v>3.3333333333332575</v>
      </c>
      <c r="J20" s="14">
        <f t="shared" si="4"/>
        <v>100</v>
      </c>
      <c r="K20" s="17">
        <f t="shared" si="1"/>
        <v>0</v>
      </c>
      <c r="L20" s="20">
        <f t="shared" si="5"/>
        <v>78.054545454545448</v>
      </c>
      <c r="M20" s="147">
        <f t="shared" si="6"/>
        <v>-201.16666666666663</v>
      </c>
      <c r="N20" s="187"/>
      <c r="O20" s="184"/>
    </row>
    <row r="21" spans="1:15" ht="37.5" x14ac:dyDescent="0.3">
      <c r="A21" s="3" t="s">
        <v>16</v>
      </c>
      <c r="B21" s="146" t="s">
        <v>8</v>
      </c>
      <c r="C21" s="146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7">
        <f t="shared" si="6"/>
        <v>-21.75</v>
      </c>
      <c r="N21" s="187"/>
      <c r="O21" s="184"/>
    </row>
    <row r="22" spans="1:15" ht="18.75" x14ac:dyDescent="0.3">
      <c r="A22" s="3" t="s">
        <v>39</v>
      </c>
      <c r="B22" s="146" t="s">
        <v>6</v>
      </c>
      <c r="C22" s="146"/>
      <c r="D22" s="13">
        <v>1033.3333333333333</v>
      </c>
      <c r="E22" s="95">
        <v>805.5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100</v>
      </c>
      <c r="K22" s="17">
        <f t="shared" si="1"/>
        <v>0</v>
      </c>
      <c r="L22" s="20">
        <f t="shared" si="5"/>
        <v>77.951612903225808</v>
      </c>
      <c r="M22" s="147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46" t="s">
        <v>9</v>
      </c>
      <c r="C23" s="146"/>
      <c r="D23" s="13">
        <v>197</v>
      </c>
      <c r="E23" s="95">
        <v>185.5</v>
      </c>
      <c r="F23" s="13">
        <v>225</v>
      </c>
      <c r="G23" s="95">
        <v>180.5</v>
      </c>
      <c r="H23" s="33">
        <f t="shared" si="3"/>
        <v>114.21319796954315</v>
      </c>
      <c r="I23" s="28">
        <f t="shared" si="0"/>
        <v>28</v>
      </c>
      <c r="J23" s="14">
        <f t="shared" si="4"/>
        <v>97.304582210242586</v>
      </c>
      <c r="K23" s="17">
        <f t="shared" si="1"/>
        <v>-5</v>
      </c>
      <c r="L23" s="20">
        <f t="shared" si="5"/>
        <v>80.222222222222214</v>
      </c>
      <c r="M23" s="147">
        <f t="shared" si="6"/>
        <v>-44.5</v>
      </c>
      <c r="N23" s="18"/>
      <c r="O23" s="2"/>
    </row>
    <row r="24" spans="1:15" ht="18.75" x14ac:dyDescent="0.3">
      <c r="A24" s="3" t="s">
        <v>18</v>
      </c>
      <c r="B24" s="146" t="s">
        <v>6</v>
      </c>
      <c r="C24" s="146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47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46" t="s">
        <v>6</v>
      </c>
      <c r="C25" s="146" t="s">
        <v>54</v>
      </c>
      <c r="D25" s="13">
        <v>441.66666666666669</v>
      </c>
      <c r="E25" s="95">
        <v>293.5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14">
        <f t="shared" si="4"/>
        <v>100</v>
      </c>
      <c r="K25" s="17">
        <f t="shared" si="1"/>
        <v>0</v>
      </c>
      <c r="L25" s="20">
        <f t="shared" si="5"/>
        <v>66.452830188679243</v>
      </c>
      <c r="M25" s="147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46" t="s">
        <v>6</v>
      </c>
      <c r="C26" s="146" t="s">
        <v>55</v>
      </c>
      <c r="D26" s="13">
        <v>440</v>
      </c>
      <c r="E26" s="95">
        <v>319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72.5</v>
      </c>
      <c r="M26" s="147">
        <f t="shared" si="6"/>
        <v>-121</v>
      </c>
      <c r="N26" s="18"/>
      <c r="O26" s="2"/>
    </row>
    <row r="27" spans="1:15" ht="18.75" x14ac:dyDescent="0.3">
      <c r="A27" s="3" t="s">
        <v>20</v>
      </c>
      <c r="B27" s="146" t="s">
        <v>6</v>
      </c>
      <c r="C27" s="146" t="s">
        <v>56</v>
      </c>
      <c r="D27" s="13">
        <v>2220</v>
      </c>
      <c r="E27" s="95">
        <v>1033.5</v>
      </c>
      <c r="F27" s="13">
        <v>2220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46.554054054054056</v>
      </c>
      <c r="M27" s="147">
        <f t="shared" si="6"/>
        <v>-1186.5</v>
      </c>
      <c r="N27" s="18"/>
      <c r="O27" s="2"/>
    </row>
    <row r="28" spans="1:15" ht="18.75" x14ac:dyDescent="0.3">
      <c r="A28" s="3" t="s">
        <v>21</v>
      </c>
      <c r="B28" s="146" t="s">
        <v>6</v>
      </c>
      <c r="C28" s="146"/>
      <c r="D28" s="13">
        <v>59</v>
      </c>
      <c r="E28" s="95">
        <v>52</v>
      </c>
      <c r="F28" s="13">
        <v>59</v>
      </c>
      <c r="G28" s="95">
        <v>52</v>
      </c>
      <c r="H28" s="32">
        <f t="shared" si="3"/>
        <v>100</v>
      </c>
      <c r="I28" s="6">
        <f t="shared" si="0"/>
        <v>0</v>
      </c>
      <c r="J28" s="14">
        <f t="shared" si="4"/>
        <v>100</v>
      </c>
      <c r="K28" s="17">
        <f t="shared" si="1"/>
        <v>0</v>
      </c>
      <c r="L28" s="20">
        <f t="shared" si="5"/>
        <v>88.135593220338976</v>
      </c>
      <c r="M28" s="147">
        <f>G29-F29</f>
        <v>-789.31999999999971</v>
      </c>
      <c r="N28" s="18"/>
      <c r="O28" s="2"/>
    </row>
    <row r="29" spans="1:15" ht="18.75" x14ac:dyDescent="0.3">
      <c r="A29" s="3" t="s">
        <v>22</v>
      </c>
      <c r="B29" s="146" t="s">
        <v>6</v>
      </c>
      <c r="C29" s="146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7">
        <f>G29-F29</f>
        <v>-789.31999999999971</v>
      </c>
      <c r="N29" s="18"/>
      <c r="O29" s="2"/>
    </row>
    <row r="30" spans="1:15" ht="18.75" x14ac:dyDescent="0.3">
      <c r="A30" s="3" t="s">
        <v>23</v>
      </c>
      <c r="B30" s="146" t="s">
        <v>6</v>
      </c>
      <c r="C30" s="146" t="s">
        <v>58</v>
      </c>
      <c r="D30" s="13">
        <v>80.5</v>
      </c>
      <c r="E30" s="95">
        <v>59.5</v>
      </c>
      <c r="F30" s="13">
        <v>80.5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73.91304347826086</v>
      </c>
      <c r="M30" s="147">
        <f>G31-F31</f>
        <v>-36.666666666666671</v>
      </c>
      <c r="N30" s="18"/>
      <c r="O30" s="2"/>
    </row>
    <row r="31" spans="1:15" ht="37.5" x14ac:dyDescent="0.3">
      <c r="A31" s="3" t="s">
        <v>24</v>
      </c>
      <c r="B31" s="146" t="s">
        <v>6</v>
      </c>
      <c r="C31" s="146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7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46" t="s">
        <v>6</v>
      </c>
      <c r="C32" s="146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7">
        <f t="shared" si="5"/>
        <v>74.404761904761912</v>
      </c>
      <c r="M32" s="147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46" t="s">
        <v>6</v>
      </c>
      <c r="C33" s="146" t="s">
        <v>53</v>
      </c>
      <c r="D33" s="13">
        <v>138.66666666666666</v>
      </c>
      <c r="E33" s="95">
        <v>101</v>
      </c>
      <c r="F33" s="13">
        <v>143.33333333333334</v>
      </c>
      <c r="G33" s="95">
        <v>101</v>
      </c>
      <c r="H33" s="33">
        <f t="shared" si="3"/>
        <v>103.36538461538463</v>
      </c>
      <c r="I33" s="28">
        <f t="shared" si="0"/>
        <v>4.6666666666666856</v>
      </c>
      <c r="J33" s="14">
        <f t="shared" si="4"/>
        <v>100</v>
      </c>
      <c r="K33" s="17">
        <f t="shared" si="1"/>
        <v>0</v>
      </c>
      <c r="L33" s="20">
        <f t="shared" si="5"/>
        <v>70.465116279069761</v>
      </c>
      <c r="M33" s="147">
        <f t="shared" si="7"/>
        <v>-42.333333333333343</v>
      </c>
      <c r="N33" s="187">
        <f>SUM(L33:L38)/6</f>
        <v>79.425975014498775</v>
      </c>
      <c r="O33" s="184">
        <f>SUM(M33:M38)/6</f>
        <v>-27.172777777777782</v>
      </c>
    </row>
    <row r="34" spans="1:15" ht="18.75" x14ac:dyDescent="0.3">
      <c r="A34" s="3" t="s">
        <v>63</v>
      </c>
      <c r="B34" s="146" t="s">
        <v>6</v>
      </c>
      <c r="C34" s="146"/>
      <c r="D34" s="13">
        <v>82</v>
      </c>
      <c r="E34" s="95">
        <v>70</v>
      </c>
      <c r="F34" s="13">
        <v>83.666666666666671</v>
      </c>
      <c r="G34" s="95">
        <v>70</v>
      </c>
      <c r="H34" s="32">
        <f t="shared" si="3"/>
        <v>102.03252032520327</v>
      </c>
      <c r="I34" s="6">
        <f t="shared" si="0"/>
        <v>1.6666666666666714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47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46" t="s">
        <v>6</v>
      </c>
      <c r="C35" s="146" t="s">
        <v>59</v>
      </c>
      <c r="D35" s="13">
        <v>77.666666666666671</v>
      </c>
      <c r="E35" s="95">
        <v>73</v>
      </c>
      <c r="F35" s="13">
        <v>80.333333333333329</v>
      </c>
      <c r="G35" s="95">
        <v>73</v>
      </c>
      <c r="H35" s="33">
        <f t="shared" si="3"/>
        <v>103.43347639484976</v>
      </c>
      <c r="I35" s="28">
        <f t="shared" si="0"/>
        <v>2.6666666666666572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47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46" t="s">
        <v>6</v>
      </c>
      <c r="C36" s="146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47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46" t="s">
        <v>6</v>
      </c>
      <c r="C37" s="146" t="s">
        <v>45</v>
      </c>
      <c r="D37" s="13">
        <v>149.83333333333334</v>
      </c>
      <c r="E37" s="95">
        <v>106.63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71.165739710789751</v>
      </c>
      <c r="M37" s="147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46" t="s">
        <v>6</v>
      </c>
      <c r="C38" s="146" t="s">
        <v>41</v>
      </c>
      <c r="D38" s="13">
        <v>157.16666666666666</v>
      </c>
      <c r="E38" s="95">
        <v>107</v>
      </c>
      <c r="F38" s="13">
        <v>157.16666666666666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100</v>
      </c>
      <c r="K38" s="17">
        <f t="shared" si="1"/>
        <v>0</v>
      </c>
      <c r="L38" s="20">
        <f t="shared" si="5"/>
        <v>68.080593849416758</v>
      </c>
      <c r="M38" s="147">
        <f t="shared" si="7"/>
        <v>-50.166666666666657</v>
      </c>
      <c r="N38" s="187"/>
      <c r="O38" s="184"/>
    </row>
    <row r="39" spans="1:15" ht="18.75" x14ac:dyDescent="0.3">
      <c r="A39" s="3" t="s">
        <v>27</v>
      </c>
      <c r="B39" s="146" t="s">
        <v>6</v>
      </c>
      <c r="C39" s="146"/>
      <c r="D39" s="13">
        <v>95.5</v>
      </c>
      <c r="E39" s="95">
        <v>98.25</v>
      </c>
      <c r="F39" s="13">
        <v>107</v>
      </c>
      <c r="G39" s="95">
        <v>98.25</v>
      </c>
      <c r="H39" s="33">
        <f t="shared" si="3"/>
        <v>112.04188481675392</v>
      </c>
      <c r="I39" s="28">
        <f t="shared" si="0"/>
        <v>11.5</v>
      </c>
      <c r="J39" s="14">
        <f t="shared" si="4"/>
        <v>100</v>
      </c>
      <c r="K39" s="17">
        <f t="shared" si="1"/>
        <v>0</v>
      </c>
      <c r="L39" s="20">
        <f t="shared" si="5"/>
        <v>91.822429906542055</v>
      </c>
      <c r="M39" s="147">
        <f t="shared" si="7"/>
        <v>-8.75</v>
      </c>
      <c r="N39" s="187">
        <f>SUM(L39:L45)/7</f>
        <v>88.930392456397584</v>
      </c>
      <c r="O39" s="184">
        <f>SUM(M39:M45)/7</f>
        <v>-20.714285714285715</v>
      </c>
    </row>
    <row r="40" spans="1:15" ht="18.75" x14ac:dyDescent="0.3">
      <c r="A40" s="3" t="s">
        <v>28</v>
      </c>
      <c r="B40" s="146" t="s">
        <v>6</v>
      </c>
      <c r="C40" s="146"/>
      <c r="D40" s="13">
        <v>128</v>
      </c>
      <c r="E40" s="95">
        <v>110.5</v>
      </c>
      <c r="F40" s="13">
        <v>128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86.328125</v>
      </c>
      <c r="M40" s="147">
        <f t="shared" si="7"/>
        <v>-17.5</v>
      </c>
      <c r="N40" s="187"/>
      <c r="O40" s="184"/>
    </row>
    <row r="41" spans="1:15" ht="18.75" x14ac:dyDescent="0.3">
      <c r="A41" s="3" t="s">
        <v>29</v>
      </c>
      <c r="B41" s="146" t="s">
        <v>6</v>
      </c>
      <c r="C41" s="146"/>
      <c r="D41" s="13">
        <v>110.5</v>
      </c>
      <c r="E41" s="95">
        <v>101.25</v>
      </c>
      <c r="F41" s="13">
        <v>110.66666666666667</v>
      </c>
      <c r="G41" s="95">
        <v>101.25</v>
      </c>
      <c r="H41" s="32">
        <f t="shared" si="3"/>
        <v>100.15082956259427</v>
      </c>
      <c r="I41" s="6">
        <f t="shared" si="0"/>
        <v>0.1666666666666714</v>
      </c>
      <c r="J41" s="14">
        <f t="shared" si="4"/>
        <v>100</v>
      </c>
      <c r="K41" s="17">
        <f t="shared" si="1"/>
        <v>0</v>
      </c>
      <c r="L41" s="20">
        <f t="shared" si="5"/>
        <v>91.490963855421683</v>
      </c>
      <c r="M41" s="147">
        <f t="shared" si="7"/>
        <v>-9.4166666666666714</v>
      </c>
      <c r="N41" s="187"/>
      <c r="O41" s="184"/>
    </row>
    <row r="42" spans="1:15" ht="18.75" x14ac:dyDescent="0.3">
      <c r="A42" s="3" t="s">
        <v>30</v>
      </c>
      <c r="B42" s="146" t="s">
        <v>6</v>
      </c>
      <c r="C42" s="146"/>
      <c r="D42" s="13">
        <v>126.33333333333333</v>
      </c>
      <c r="E42" s="95">
        <v>122.5</v>
      </c>
      <c r="F42" s="13">
        <v>144.33333333333334</v>
      </c>
      <c r="G42" s="95">
        <v>122.5</v>
      </c>
      <c r="H42" s="32">
        <f t="shared" si="3"/>
        <v>114.24802110817942</v>
      </c>
      <c r="I42" s="6">
        <f t="shared" si="0"/>
        <v>18.000000000000014</v>
      </c>
      <c r="J42" s="14">
        <f t="shared" si="4"/>
        <v>100</v>
      </c>
      <c r="K42" s="17">
        <f t="shared" si="1"/>
        <v>0</v>
      </c>
      <c r="L42" s="20">
        <f t="shared" si="5"/>
        <v>84.872979214780599</v>
      </c>
      <c r="M42" s="147">
        <f t="shared" si="7"/>
        <v>-21.833333333333343</v>
      </c>
      <c r="N42" s="187"/>
      <c r="O42" s="184"/>
    </row>
    <row r="43" spans="1:15" ht="18.75" x14ac:dyDescent="0.3">
      <c r="A43" s="3" t="s">
        <v>64</v>
      </c>
      <c r="B43" s="146" t="s">
        <v>6</v>
      </c>
      <c r="C43" s="146"/>
      <c r="D43" s="13">
        <v>146</v>
      </c>
      <c r="E43" s="95">
        <v>122.5</v>
      </c>
      <c r="F43" s="13">
        <v>128.66666666666666</v>
      </c>
      <c r="G43" s="95">
        <v>122.5</v>
      </c>
      <c r="H43" s="33">
        <f t="shared" si="3"/>
        <v>88.127853881278526</v>
      </c>
      <c r="I43" s="28">
        <f t="shared" si="0"/>
        <v>-17.333333333333343</v>
      </c>
      <c r="J43" s="14">
        <f t="shared" si="4"/>
        <v>100</v>
      </c>
      <c r="K43" s="17">
        <f t="shared" si="1"/>
        <v>0</v>
      </c>
      <c r="L43" s="20">
        <f t="shared" si="5"/>
        <v>95.207253886010363</v>
      </c>
      <c r="M43" s="147">
        <f t="shared" si="7"/>
        <v>-6.1666666666666572</v>
      </c>
      <c r="N43" s="187"/>
      <c r="O43" s="184"/>
    </row>
    <row r="44" spans="1:15" ht="37.5" x14ac:dyDescent="0.3">
      <c r="A44" s="3" t="s">
        <v>31</v>
      </c>
      <c r="B44" s="146" t="s">
        <v>6</v>
      </c>
      <c r="C44" s="146" t="s">
        <v>52</v>
      </c>
      <c r="D44" s="13">
        <v>302.5</v>
      </c>
      <c r="E44" s="95">
        <v>257</v>
      </c>
      <c r="F44" s="13">
        <v>305.33333333333331</v>
      </c>
      <c r="G44" s="95">
        <v>257</v>
      </c>
      <c r="H44" s="32">
        <f t="shared" si="3"/>
        <v>100.93663911845729</v>
      </c>
      <c r="I44" s="6">
        <f t="shared" si="0"/>
        <v>2.8333333333333144</v>
      </c>
      <c r="J44" s="14">
        <f t="shared" si="4"/>
        <v>100</v>
      </c>
      <c r="K44" s="17">
        <f t="shared" si="1"/>
        <v>0</v>
      </c>
      <c r="L44" s="20">
        <f t="shared" si="5"/>
        <v>84.170305676855904</v>
      </c>
      <c r="M44" s="147">
        <f t="shared" si="7"/>
        <v>-48.333333333333314</v>
      </c>
      <c r="N44" s="187"/>
      <c r="O44" s="184"/>
    </row>
    <row r="45" spans="1:15" ht="37.5" x14ac:dyDescent="0.3">
      <c r="A45" s="3" t="s">
        <v>46</v>
      </c>
      <c r="B45" s="146" t="s">
        <v>6</v>
      </c>
      <c r="C45" s="146" t="s">
        <v>52</v>
      </c>
      <c r="D45" s="13">
        <v>334.5</v>
      </c>
      <c r="E45" s="95">
        <v>269.25</v>
      </c>
      <c r="F45" s="13">
        <v>290</v>
      </c>
      <c r="G45" s="95">
        <v>257</v>
      </c>
      <c r="H45" s="32">
        <f t="shared" si="3"/>
        <v>86.696562032884898</v>
      </c>
      <c r="I45" s="6">
        <f t="shared" si="0"/>
        <v>-44.5</v>
      </c>
      <c r="J45" s="14">
        <f t="shared" si="4"/>
        <v>95.450324976787371</v>
      </c>
      <c r="K45" s="17">
        <f t="shared" si="1"/>
        <v>-12.25</v>
      </c>
      <c r="L45" s="20">
        <f t="shared" si="5"/>
        <v>88.620689655172413</v>
      </c>
      <c r="M45" s="147">
        <f t="shared" si="7"/>
        <v>-33</v>
      </c>
      <c r="N45" s="187"/>
      <c r="O45" s="184"/>
    </row>
    <row r="46" spans="1:15" ht="18.75" x14ac:dyDescent="0.3">
      <c r="A46" s="3" t="s">
        <v>32</v>
      </c>
      <c r="B46" s="146" t="s">
        <v>6</v>
      </c>
      <c r="C46" s="146" t="s">
        <v>60</v>
      </c>
      <c r="D46" s="13">
        <v>320.66666666666669</v>
      </c>
      <c r="E46" s="95">
        <v>213.5</v>
      </c>
      <c r="F46" s="13">
        <v>346.33333333333331</v>
      </c>
      <c r="G46" s="95">
        <v>213.5</v>
      </c>
      <c r="H46" s="33">
        <f t="shared" si="3"/>
        <v>108.00415800415799</v>
      </c>
      <c r="I46" s="28">
        <f t="shared" si="0"/>
        <v>25.666666666666629</v>
      </c>
      <c r="J46" s="14">
        <f t="shared" si="4"/>
        <v>100</v>
      </c>
      <c r="K46" s="17">
        <f t="shared" si="1"/>
        <v>0</v>
      </c>
      <c r="L46" s="20">
        <f t="shared" si="5"/>
        <v>61.645813282001924</v>
      </c>
      <c r="M46" s="147">
        <f t="shared" si="7"/>
        <v>-132.83333333333331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82.674653680864949</v>
      </c>
      <c r="M47" s="19">
        <f>SUM(M6:M46)/39</f>
        <v>-140.71619658119653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S34" sqref="S3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49"/>
      <c r="D4" s="175" t="s">
        <v>1</v>
      </c>
      <c r="E4" s="175"/>
      <c r="F4" s="175"/>
      <c r="G4" s="175"/>
      <c r="H4" s="175" t="s">
        <v>102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0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0"/>
      <c r="D6" s="190">
        <v>46176</v>
      </c>
      <c r="E6" s="183"/>
      <c r="F6" s="190">
        <v>46183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1" t="s">
        <v>6</v>
      </c>
      <c r="C7" s="151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8">
        <v>0</v>
      </c>
      <c r="M7" s="148">
        <f t="shared" ref="M7:M16" si="2">G7-F7</f>
        <v>0</v>
      </c>
      <c r="N7" s="187">
        <f>SUM(L7:L12)/5</f>
        <v>83.67153220630091</v>
      </c>
      <c r="O7" s="184">
        <f>SUM(M7:M12)/5</f>
        <v>-185.16666666666669</v>
      </c>
    </row>
    <row r="8" spans="1:15" ht="18.75" x14ac:dyDescent="0.3">
      <c r="A8" s="3" t="s">
        <v>50</v>
      </c>
      <c r="B8" s="151" t="s">
        <v>6</v>
      </c>
      <c r="C8" s="151"/>
      <c r="D8" s="13">
        <v>1156.6666666666667</v>
      </c>
      <c r="E8" s="95">
        <v>850.5</v>
      </c>
      <c r="F8" s="13">
        <v>1156.6666666666667</v>
      </c>
      <c r="G8" s="95">
        <v>850.5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73.530259365994226</v>
      </c>
      <c r="M8" s="148">
        <f t="shared" si="2"/>
        <v>-306.16666666666674</v>
      </c>
      <c r="N8" s="187"/>
      <c r="O8" s="184"/>
    </row>
    <row r="9" spans="1:15" ht="18.75" x14ac:dyDescent="0.3">
      <c r="A9" s="3" t="s">
        <v>10</v>
      </c>
      <c r="B9" s="151" t="s">
        <v>6</v>
      </c>
      <c r="C9" s="151"/>
      <c r="D9" s="13">
        <v>402</v>
      </c>
      <c r="E9" s="95">
        <v>387.5</v>
      </c>
      <c r="F9" s="13">
        <v>402</v>
      </c>
      <c r="G9" s="95">
        <v>401</v>
      </c>
      <c r="H9" s="32">
        <f t="shared" si="3"/>
        <v>100</v>
      </c>
      <c r="I9" s="6">
        <f t="shared" si="0"/>
        <v>0</v>
      </c>
      <c r="J9" s="28">
        <f t="shared" si="4"/>
        <v>103.48387096774194</v>
      </c>
      <c r="K9" s="34">
        <f t="shared" si="1"/>
        <v>13.5</v>
      </c>
      <c r="L9" s="20">
        <f t="shared" si="5"/>
        <v>99.75124378109453</v>
      </c>
      <c r="M9" s="148">
        <f t="shared" si="2"/>
        <v>-1</v>
      </c>
      <c r="N9" s="187"/>
      <c r="O9" s="184"/>
    </row>
    <row r="10" spans="1:15" ht="18.75" x14ac:dyDescent="0.3">
      <c r="A10" s="3" t="s">
        <v>7</v>
      </c>
      <c r="B10" s="151" t="s">
        <v>6</v>
      </c>
      <c r="C10" s="151"/>
      <c r="D10" s="13">
        <v>543.66666666666663</v>
      </c>
      <c r="E10" s="95">
        <v>455.5</v>
      </c>
      <c r="F10" s="13">
        <v>543.66666666666663</v>
      </c>
      <c r="G10" s="95">
        <v>455.5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83.782955242182709</v>
      </c>
      <c r="M10" s="148">
        <f t="shared" si="2"/>
        <v>-88.166666666666629</v>
      </c>
      <c r="N10" s="187"/>
      <c r="O10" s="184"/>
    </row>
    <row r="11" spans="1:15" ht="18.75" x14ac:dyDescent="0.3">
      <c r="A11" s="3" t="s">
        <v>11</v>
      </c>
      <c r="B11" s="151" t="s">
        <v>6</v>
      </c>
      <c r="C11" s="151"/>
      <c r="D11" s="13">
        <v>364.33333333333331</v>
      </c>
      <c r="E11" s="95">
        <v>365.5</v>
      </c>
      <c r="F11" s="13">
        <v>361</v>
      </c>
      <c r="G11" s="95">
        <v>371.5</v>
      </c>
      <c r="H11" s="32">
        <f t="shared" si="3"/>
        <v>99.08508691674291</v>
      </c>
      <c r="I11" s="6">
        <f t="shared" si="0"/>
        <v>-3.3333333333333144</v>
      </c>
      <c r="J11" s="14">
        <f t="shared" si="4"/>
        <v>101.64158686730507</v>
      </c>
      <c r="K11" s="17">
        <f t="shared" si="1"/>
        <v>6</v>
      </c>
      <c r="L11" s="20">
        <f t="shared" si="5"/>
        <v>102.90858725761774</v>
      </c>
      <c r="M11" s="148">
        <f t="shared" si="2"/>
        <v>10.5</v>
      </c>
      <c r="N11" s="187"/>
      <c r="O11" s="184"/>
    </row>
    <row r="12" spans="1:15" ht="18.75" x14ac:dyDescent="0.3">
      <c r="A12" s="3" t="s">
        <v>12</v>
      </c>
      <c r="B12" s="151" t="s">
        <v>6</v>
      </c>
      <c r="C12" s="151" t="s">
        <v>47</v>
      </c>
      <c r="D12" s="13">
        <v>1300</v>
      </c>
      <c r="E12" s="95">
        <v>614.5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28">
        <f t="shared" si="4"/>
        <v>123.51505288852726</v>
      </c>
      <c r="K12" s="34">
        <f t="shared" si="1"/>
        <v>144.5</v>
      </c>
      <c r="L12" s="20">
        <f t="shared" si="5"/>
        <v>58.38461538461538</v>
      </c>
      <c r="M12" s="148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51" t="s">
        <v>6</v>
      </c>
      <c r="C13" s="151" t="s">
        <v>51</v>
      </c>
      <c r="D13" s="13">
        <v>173</v>
      </c>
      <c r="E13" s="95">
        <v>179.5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27">
        <f t="shared" si="4"/>
        <v>107.79944289693593</v>
      </c>
      <c r="K13" s="79">
        <f t="shared" si="1"/>
        <v>14</v>
      </c>
      <c r="L13" s="20">
        <f t="shared" si="5"/>
        <v>111.84971098265896</v>
      </c>
      <c r="M13" s="148">
        <f t="shared" si="2"/>
        <v>20.5</v>
      </c>
      <c r="N13" s="18"/>
      <c r="O13" s="2"/>
    </row>
    <row r="14" spans="1:15" ht="18.75" x14ac:dyDescent="0.3">
      <c r="A14" s="3" t="s">
        <v>67</v>
      </c>
      <c r="B14" s="151" t="s">
        <v>6</v>
      </c>
      <c r="C14" s="151"/>
      <c r="D14" s="13">
        <v>412</v>
      </c>
      <c r="E14" s="95">
        <v>422.5</v>
      </c>
      <c r="F14" s="13">
        <v>412</v>
      </c>
      <c r="G14" s="95">
        <v>422.5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8">
        <f t="shared" si="2"/>
        <v>10.5</v>
      </c>
      <c r="N14" s="18"/>
      <c r="O14" s="2"/>
    </row>
    <row r="15" spans="1:15" ht="18.75" x14ac:dyDescent="0.3">
      <c r="A15" s="3" t="s">
        <v>14</v>
      </c>
      <c r="B15" s="151" t="s">
        <v>6</v>
      </c>
      <c r="C15" s="151"/>
      <c r="D15" s="13">
        <v>739.5</v>
      </c>
      <c r="E15" s="95">
        <v>507.5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101.47783251231527</v>
      </c>
      <c r="K15" s="26">
        <f t="shared" si="1"/>
        <v>7.5</v>
      </c>
      <c r="L15" s="20">
        <f t="shared" si="5"/>
        <v>69.641649763353612</v>
      </c>
      <c r="M15" s="148">
        <f t="shared" si="2"/>
        <v>-224.5</v>
      </c>
      <c r="N15" s="18"/>
      <c r="O15" s="2"/>
    </row>
    <row r="16" spans="1:15" ht="93.75" x14ac:dyDescent="0.3">
      <c r="A16" s="3" t="s">
        <v>15</v>
      </c>
      <c r="B16" s="151" t="s">
        <v>6</v>
      </c>
      <c r="C16" s="151" t="s">
        <v>65</v>
      </c>
      <c r="D16" s="13">
        <v>1554.3333333333333</v>
      </c>
      <c r="E16" s="95">
        <v>1308.5</v>
      </c>
      <c r="F16" s="13">
        <v>1554.3333333333333</v>
      </c>
      <c r="G16" s="95">
        <v>1308.5</v>
      </c>
      <c r="H16" s="32">
        <f t="shared" si="3"/>
        <v>100</v>
      </c>
      <c r="I16" s="11">
        <f t="shared" si="0"/>
        <v>0</v>
      </c>
      <c r="J16" s="14">
        <f t="shared" si="4"/>
        <v>100</v>
      </c>
      <c r="K16" s="17">
        <f t="shared" si="1"/>
        <v>0</v>
      </c>
      <c r="L16" s="20">
        <f t="shared" si="5"/>
        <v>84.184001715633713</v>
      </c>
      <c r="M16" s="148">
        <f t="shared" si="2"/>
        <v>-245.83333333333326</v>
      </c>
      <c r="N16" s="187">
        <f>SUM(L16:L22)/7</f>
        <v>86.590394046367493</v>
      </c>
      <c r="O16" s="184">
        <f>SUM(M16:M22)/7</f>
        <v>-106.93642857142855</v>
      </c>
    </row>
    <row r="17" spans="1:15" ht="18.75" x14ac:dyDescent="0.3">
      <c r="A17" s="3" t="s">
        <v>35</v>
      </c>
      <c r="B17" s="151" t="s">
        <v>8</v>
      </c>
      <c r="C17" s="151" t="s">
        <v>48</v>
      </c>
      <c r="D17" s="13">
        <v>200.5</v>
      </c>
      <c r="E17" s="95">
        <v>201.66500000000002</v>
      </c>
      <c r="F17" s="13">
        <v>214</v>
      </c>
      <c r="G17" s="95">
        <v>206.66500000000002</v>
      </c>
      <c r="H17" s="33">
        <f t="shared" si="3"/>
        <v>106.73316708229426</v>
      </c>
      <c r="I17" s="28">
        <f t="shared" si="0"/>
        <v>13.5</v>
      </c>
      <c r="J17" s="14">
        <f t="shared" si="4"/>
        <v>102.47935933354822</v>
      </c>
      <c r="K17" s="17">
        <f t="shared" si="1"/>
        <v>5</v>
      </c>
      <c r="L17" s="20">
        <f t="shared" si="5"/>
        <v>96.572429906542069</v>
      </c>
      <c r="M17" s="148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1" t="s">
        <v>6</v>
      </c>
      <c r="C18" s="151" t="s">
        <v>41</v>
      </c>
      <c r="D18" s="13">
        <v>440</v>
      </c>
      <c r="E18" s="95">
        <v>497</v>
      </c>
      <c r="F18" s="13">
        <v>453.33333333333331</v>
      </c>
      <c r="G18" s="95">
        <v>497</v>
      </c>
      <c r="H18" s="33">
        <f t="shared" si="3"/>
        <v>103.03030303030303</v>
      </c>
      <c r="I18" s="28">
        <f t="shared" si="0"/>
        <v>13.333333333333314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48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1" t="s">
        <v>6</v>
      </c>
      <c r="C19" s="151" t="s">
        <v>52</v>
      </c>
      <c r="D19" s="13">
        <v>658.33333333333337</v>
      </c>
      <c r="E19" s="95">
        <v>465.69499999999999</v>
      </c>
      <c r="F19" s="13">
        <v>705</v>
      </c>
      <c r="G19" s="95">
        <v>465.69499999999999</v>
      </c>
      <c r="H19" s="33">
        <f t="shared" si="3"/>
        <v>107.0886075949367</v>
      </c>
      <c r="I19" s="28">
        <f t="shared" si="0"/>
        <v>46.666666666666629</v>
      </c>
      <c r="J19" s="14">
        <f t="shared" si="4"/>
        <v>100</v>
      </c>
      <c r="K19" s="17">
        <f t="shared" si="1"/>
        <v>0</v>
      </c>
      <c r="L19" s="20">
        <f t="shared" si="5"/>
        <v>66.05602836879433</v>
      </c>
      <c r="M19" s="148">
        <f t="shared" si="6"/>
        <v>-239.30500000000001</v>
      </c>
      <c r="N19" s="187"/>
      <c r="O19" s="184"/>
    </row>
    <row r="20" spans="1:15" ht="38.25" customHeight="1" x14ac:dyDescent="0.3">
      <c r="A20" s="3" t="s">
        <v>38</v>
      </c>
      <c r="B20" s="151" t="s">
        <v>6</v>
      </c>
      <c r="C20" s="151" t="s">
        <v>52</v>
      </c>
      <c r="D20" s="13">
        <v>916.66666666666663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89.090909090909093</v>
      </c>
      <c r="I20" s="6">
        <f t="shared" si="0"/>
        <v>-100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48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1" t="s">
        <v>8</v>
      </c>
      <c r="C21" s="151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8">
        <f t="shared" si="6"/>
        <v>-21.75</v>
      </c>
      <c r="N21" s="187"/>
      <c r="O21" s="184"/>
    </row>
    <row r="22" spans="1:15" ht="18.75" x14ac:dyDescent="0.3">
      <c r="A22" s="3" t="s">
        <v>39</v>
      </c>
      <c r="B22" s="151" t="s">
        <v>6</v>
      </c>
      <c r="C22" s="151"/>
      <c r="D22" s="13">
        <v>1033.3333333333333</v>
      </c>
      <c r="E22" s="95">
        <v>793.5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101.51228733459357</v>
      </c>
      <c r="K22" s="17">
        <f t="shared" si="1"/>
        <v>12</v>
      </c>
      <c r="L22" s="20">
        <f t="shared" si="5"/>
        <v>77.951612903225808</v>
      </c>
      <c r="M22" s="148">
        <f t="shared" si="6"/>
        <v>-227.83333333333326</v>
      </c>
      <c r="N22" s="187"/>
      <c r="O22" s="184"/>
    </row>
    <row r="23" spans="1:15" ht="18.75" x14ac:dyDescent="0.3">
      <c r="A23" s="3" t="s">
        <v>17</v>
      </c>
      <c r="B23" s="151" t="s">
        <v>9</v>
      </c>
      <c r="C23" s="151"/>
      <c r="D23" s="13">
        <v>225</v>
      </c>
      <c r="E23" s="95">
        <v>184</v>
      </c>
      <c r="F23" s="13">
        <v>225</v>
      </c>
      <c r="G23" s="95">
        <v>178</v>
      </c>
      <c r="H23" s="32">
        <f t="shared" si="3"/>
        <v>100</v>
      </c>
      <c r="I23" s="6">
        <f t="shared" si="0"/>
        <v>0</v>
      </c>
      <c r="J23" s="14">
        <f t="shared" si="4"/>
        <v>96.739130434782609</v>
      </c>
      <c r="K23" s="17">
        <f t="shared" si="1"/>
        <v>-6</v>
      </c>
      <c r="L23" s="20">
        <f t="shared" si="5"/>
        <v>79.111111111111114</v>
      </c>
      <c r="M23" s="148">
        <f t="shared" si="6"/>
        <v>-47</v>
      </c>
      <c r="N23" s="18"/>
      <c r="O23" s="2"/>
    </row>
    <row r="24" spans="1:15" ht="18.75" x14ac:dyDescent="0.3">
      <c r="A24" s="3" t="s">
        <v>18</v>
      </c>
      <c r="B24" s="151" t="s">
        <v>6</v>
      </c>
      <c r="C24" s="151" t="s">
        <v>53</v>
      </c>
      <c r="D24" s="13">
        <v>112.33333333333333</v>
      </c>
      <c r="E24" s="95">
        <v>98.25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28">
        <f t="shared" si="4"/>
        <v>104.58015267175573</v>
      </c>
      <c r="K24" s="34">
        <f t="shared" si="1"/>
        <v>4.5</v>
      </c>
      <c r="L24" s="20">
        <f t="shared" si="5"/>
        <v>91.468842729970333</v>
      </c>
      <c r="M24" s="148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1" t="s">
        <v>6</v>
      </c>
      <c r="C25" s="151" t="s">
        <v>54</v>
      </c>
      <c r="D25" s="13">
        <v>441.66666666666669</v>
      </c>
      <c r="E25" s="95">
        <v>283.5</v>
      </c>
      <c r="F25" s="13">
        <v>406.66666666666669</v>
      </c>
      <c r="G25" s="95">
        <v>293.5</v>
      </c>
      <c r="H25" s="32">
        <f t="shared" si="3"/>
        <v>92.075471698113205</v>
      </c>
      <c r="I25" s="6">
        <f t="shared" si="0"/>
        <v>-35</v>
      </c>
      <c r="J25" s="28">
        <f t="shared" si="4"/>
        <v>103.52733686067019</v>
      </c>
      <c r="K25" s="34">
        <f t="shared" si="1"/>
        <v>10</v>
      </c>
      <c r="L25" s="20">
        <f t="shared" si="5"/>
        <v>72.172131147540981</v>
      </c>
      <c r="M25" s="148">
        <f t="shared" si="6"/>
        <v>-113.16666666666669</v>
      </c>
      <c r="N25" s="18"/>
      <c r="O25" s="2"/>
    </row>
    <row r="26" spans="1:15" ht="56.25" x14ac:dyDescent="0.3">
      <c r="A26" s="3" t="s">
        <v>40</v>
      </c>
      <c r="B26" s="151" t="s">
        <v>6</v>
      </c>
      <c r="C26" s="151" t="s">
        <v>55</v>
      </c>
      <c r="D26" s="13">
        <v>440</v>
      </c>
      <c r="E26" s="95">
        <v>339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94.100294985250727</v>
      </c>
      <c r="K26" s="17">
        <f t="shared" si="1"/>
        <v>-20</v>
      </c>
      <c r="L26" s="20">
        <f t="shared" si="5"/>
        <v>72.5</v>
      </c>
      <c r="M26" s="148">
        <f t="shared" si="6"/>
        <v>-121</v>
      </c>
      <c r="N26" s="18"/>
      <c r="O26" s="2"/>
    </row>
    <row r="27" spans="1:15" ht="18.75" x14ac:dyDescent="0.3">
      <c r="A27" s="3" t="s">
        <v>20</v>
      </c>
      <c r="B27" s="151" t="s">
        <v>6</v>
      </c>
      <c r="C27" s="151" t="s">
        <v>56</v>
      </c>
      <c r="D27" s="13">
        <v>2220</v>
      </c>
      <c r="E27" s="95">
        <v>1033.5</v>
      </c>
      <c r="F27" s="13">
        <v>1786.6666666666667</v>
      </c>
      <c r="G27" s="95">
        <v>1033.5</v>
      </c>
      <c r="H27" s="32">
        <f t="shared" si="3"/>
        <v>80.48048048048048</v>
      </c>
      <c r="I27" s="6">
        <f t="shared" si="0"/>
        <v>-433.33333333333326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48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1" t="s">
        <v>6</v>
      </c>
      <c r="C28" s="151"/>
      <c r="D28" s="13">
        <v>59</v>
      </c>
      <c r="E28" s="95">
        <v>49.5</v>
      </c>
      <c r="F28" s="13">
        <v>49</v>
      </c>
      <c r="G28" s="95">
        <v>52</v>
      </c>
      <c r="H28" s="32">
        <f t="shared" si="3"/>
        <v>83.050847457627114</v>
      </c>
      <c r="I28" s="6">
        <f t="shared" si="0"/>
        <v>-10</v>
      </c>
      <c r="J28" s="28">
        <f t="shared" si="4"/>
        <v>105.05050505050507</v>
      </c>
      <c r="K28" s="34">
        <f t="shared" si="1"/>
        <v>2.5</v>
      </c>
      <c r="L28" s="20">
        <f t="shared" si="5"/>
        <v>106.12244897959184</v>
      </c>
      <c r="M28" s="148">
        <f>G29-F29</f>
        <v>-789.31999999999971</v>
      </c>
      <c r="N28" s="18"/>
      <c r="O28" s="2"/>
    </row>
    <row r="29" spans="1:15" ht="18.75" x14ac:dyDescent="0.3">
      <c r="A29" s="3" t="s">
        <v>22</v>
      </c>
      <c r="B29" s="151" t="s">
        <v>6</v>
      </c>
      <c r="C29" s="151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8">
        <f>G29-F29</f>
        <v>-789.31999999999971</v>
      </c>
      <c r="N29" s="18"/>
      <c r="O29" s="2"/>
    </row>
    <row r="30" spans="1:15" ht="18.75" x14ac:dyDescent="0.3">
      <c r="A30" s="3" t="s">
        <v>23</v>
      </c>
      <c r="B30" s="151" t="s">
        <v>6</v>
      </c>
      <c r="C30" s="151" t="s">
        <v>58</v>
      </c>
      <c r="D30" s="13">
        <v>80.5</v>
      </c>
      <c r="E30" s="95">
        <v>59.5</v>
      </c>
      <c r="F30" s="13">
        <v>66.333333333333329</v>
      </c>
      <c r="G30" s="95">
        <v>59.5</v>
      </c>
      <c r="H30" s="32">
        <f t="shared" si="3"/>
        <v>82.401656314699792</v>
      </c>
      <c r="I30" s="6">
        <f t="shared" si="0"/>
        <v>-14.166666666666671</v>
      </c>
      <c r="J30" s="14">
        <f t="shared" si="4"/>
        <v>100</v>
      </c>
      <c r="K30" s="17">
        <f t="shared" si="1"/>
        <v>0</v>
      </c>
      <c r="L30" s="20">
        <f t="shared" si="5"/>
        <v>89.698492462311563</v>
      </c>
      <c r="M30" s="148">
        <f>G31-F31</f>
        <v>-36.666666666666671</v>
      </c>
      <c r="N30" s="18"/>
      <c r="O30" s="2"/>
    </row>
    <row r="31" spans="1:15" ht="37.5" x14ac:dyDescent="0.3">
      <c r="A31" s="3" t="s">
        <v>24</v>
      </c>
      <c r="B31" s="151" t="s">
        <v>6</v>
      </c>
      <c r="C31" s="151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8">
        <f t="shared" ref="M31:M46" si="7">G31-F31</f>
        <v>-36.666666666666671</v>
      </c>
      <c r="N31" s="187">
        <f>SUM(L31:L32)/2</f>
        <v>70.636115892139998</v>
      </c>
      <c r="O31" s="184">
        <f>SUM(M31:M32)/2</f>
        <v>-32.308333333333337</v>
      </c>
    </row>
    <row r="32" spans="1:15" ht="37.5" x14ac:dyDescent="0.3">
      <c r="A32" s="3" t="s">
        <v>0</v>
      </c>
      <c r="B32" s="151" t="s">
        <v>6</v>
      </c>
      <c r="C32" s="151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8">
        <f t="shared" si="5"/>
        <v>74.404761904761912</v>
      </c>
      <c r="M32" s="148">
        <f t="shared" si="7"/>
        <v>-27.950000000000003</v>
      </c>
      <c r="N32" s="187"/>
      <c r="O32" s="184"/>
    </row>
    <row r="33" spans="1:15" ht="18.75" x14ac:dyDescent="0.3">
      <c r="A33" s="3" t="s">
        <v>25</v>
      </c>
      <c r="B33" s="151" t="s">
        <v>6</v>
      </c>
      <c r="C33" s="151" t="s">
        <v>53</v>
      </c>
      <c r="D33" s="13">
        <v>143.33333333333334</v>
      </c>
      <c r="E33" s="95">
        <v>101</v>
      </c>
      <c r="F33" s="13">
        <v>143.33333333333334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70.465116279069761</v>
      </c>
      <c r="M33" s="148">
        <f t="shared" si="7"/>
        <v>-42.333333333333343</v>
      </c>
      <c r="N33" s="187">
        <f>SUM(L33:L38)/6</f>
        <v>79.734982793408619</v>
      </c>
      <c r="O33" s="184">
        <f>SUM(M33:M38)/6</f>
        <v>-26.478333333333335</v>
      </c>
    </row>
    <row r="34" spans="1:15" ht="18.75" x14ac:dyDescent="0.3">
      <c r="A34" s="3" t="s">
        <v>63</v>
      </c>
      <c r="B34" s="151" t="s">
        <v>6</v>
      </c>
      <c r="C34" s="151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48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1" t="s">
        <v>6</v>
      </c>
      <c r="C35" s="151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48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1" t="s">
        <v>6</v>
      </c>
      <c r="C36" s="151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48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1" t="s">
        <v>6</v>
      </c>
      <c r="C37" s="151" t="s">
        <v>45</v>
      </c>
      <c r="D37" s="13">
        <v>149.83333333333334</v>
      </c>
      <c r="E37" s="95">
        <v>84.63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28">
        <f t="shared" si="4"/>
        <v>125.9955098664776</v>
      </c>
      <c r="K37" s="34">
        <f t="shared" si="1"/>
        <v>22</v>
      </c>
      <c r="L37" s="20">
        <f t="shared" si="5"/>
        <v>71.165739710789751</v>
      </c>
      <c r="M37" s="148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51" t="s">
        <v>6</v>
      </c>
      <c r="C38" s="151" t="s">
        <v>41</v>
      </c>
      <c r="D38" s="13">
        <v>157.16666666666666</v>
      </c>
      <c r="E38" s="95">
        <v>117.5</v>
      </c>
      <c r="F38" s="13">
        <v>153</v>
      </c>
      <c r="G38" s="95">
        <v>107</v>
      </c>
      <c r="H38" s="32">
        <f t="shared" si="3"/>
        <v>97.348886532343599</v>
      </c>
      <c r="I38" s="6">
        <f t="shared" si="0"/>
        <v>-4.1666666666666572</v>
      </c>
      <c r="J38" s="14">
        <f t="shared" si="4"/>
        <v>91.063829787234042</v>
      </c>
      <c r="K38" s="17">
        <f t="shared" si="1"/>
        <v>-10.5</v>
      </c>
      <c r="L38" s="20">
        <f t="shared" si="5"/>
        <v>69.93464052287581</v>
      </c>
      <c r="M38" s="148">
        <f t="shared" si="7"/>
        <v>-46</v>
      </c>
      <c r="N38" s="187"/>
      <c r="O38" s="184"/>
    </row>
    <row r="39" spans="1:15" ht="18.75" x14ac:dyDescent="0.3">
      <c r="A39" s="3" t="s">
        <v>27</v>
      </c>
      <c r="B39" s="151" t="s">
        <v>6</v>
      </c>
      <c r="C39" s="151"/>
      <c r="D39" s="13">
        <v>107</v>
      </c>
      <c r="E39" s="95">
        <v>90.75</v>
      </c>
      <c r="F39" s="13">
        <v>95.5</v>
      </c>
      <c r="G39" s="95">
        <v>98.25</v>
      </c>
      <c r="H39" s="32">
        <f t="shared" si="3"/>
        <v>89.252336448598129</v>
      </c>
      <c r="I39" s="6">
        <f t="shared" si="0"/>
        <v>-11.5</v>
      </c>
      <c r="J39" s="28">
        <f t="shared" si="4"/>
        <v>108.26446280991735</v>
      </c>
      <c r="K39" s="34">
        <f t="shared" si="1"/>
        <v>7.5</v>
      </c>
      <c r="L39" s="20">
        <f t="shared" si="5"/>
        <v>102.87958115183247</v>
      </c>
      <c r="M39" s="148">
        <f t="shared" si="7"/>
        <v>2.75</v>
      </c>
      <c r="N39" s="187">
        <f>SUM(L39:L45)/7</f>
        <v>92.95258430232262</v>
      </c>
      <c r="O39" s="184">
        <f>SUM(M39:M45)/7</f>
        <v>-10.88095238095238</v>
      </c>
    </row>
    <row r="40" spans="1:15" ht="18.75" x14ac:dyDescent="0.3">
      <c r="A40" s="3" t="s">
        <v>28</v>
      </c>
      <c r="B40" s="151" t="s">
        <v>6</v>
      </c>
      <c r="C40" s="151"/>
      <c r="D40" s="13">
        <v>128</v>
      </c>
      <c r="E40" s="95">
        <v>96.5</v>
      </c>
      <c r="F40" s="13">
        <v>131</v>
      </c>
      <c r="G40" s="95">
        <v>110.5</v>
      </c>
      <c r="H40" s="32">
        <f t="shared" si="3"/>
        <v>102.34375</v>
      </c>
      <c r="I40" s="6">
        <f t="shared" si="0"/>
        <v>3</v>
      </c>
      <c r="J40" s="28">
        <f t="shared" si="4"/>
        <v>114.5077720207254</v>
      </c>
      <c r="K40" s="34">
        <f t="shared" si="1"/>
        <v>14</v>
      </c>
      <c r="L40" s="20">
        <f t="shared" si="5"/>
        <v>84.351145038167942</v>
      </c>
      <c r="M40" s="148">
        <f t="shared" si="7"/>
        <v>-20.5</v>
      </c>
      <c r="N40" s="187"/>
      <c r="O40" s="184"/>
    </row>
    <row r="41" spans="1:15" ht="18.75" x14ac:dyDescent="0.3">
      <c r="A41" s="3" t="s">
        <v>29</v>
      </c>
      <c r="B41" s="151" t="s">
        <v>6</v>
      </c>
      <c r="C41" s="151"/>
      <c r="D41" s="13">
        <v>110.66666666666667</v>
      </c>
      <c r="E41" s="95">
        <v>87.75</v>
      </c>
      <c r="F41" s="13">
        <v>110.5</v>
      </c>
      <c r="G41" s="95">
        <v>101.25</v>
      </c>
      <c r="H41" s="32">
        <f t="shared" si="3"/>
        <v>99.849397590361448</v>
      </c>
      <c r="I41" s="6">
        <f t="shared" si="0"/>
        <v>-0.1666666666666714</v>
      </c>
      <c r="J41" s="28">
        <f t="shared" si="4"/>
        <v>115.38461538461537</v>
      </c>
      <c r="K41" s="34">
        <f t="shared" si="1"/>
        <v>13.5</v>
      </c>
      <c r="L41" s="20">
        <f t="shared" si="5"/>
        <v>91.628959276018094</v>
      </c>
      <c r="M41" s="148">
        <f t="shared" si="7"/>
        <v>-9.25</v>
      </c>
      <c r="N41" s="187"/>
      <c r="O41" s="184"/>
    </row>
    <row r="42" spans="1:15" ht="18.75" x14ac:dyDescent="0.3">
      <c r="A42" s="3" t="s">
        <v>30</v>
      </c>
      <c r="B42" s="151" t="s">
        <v>6</v>
      </c>
      <c r="C42" s="151"/>
      <c r="D42" s="13">
        <v>144.33333333333334</v>
      </c>
      <c r="E42" s="95">
        <v>111.5</v>
      </c>
      <c r="F42" s="13">
        <v>145</v>
      </c>
      <c r="G42" s="95">
        <v>122.5</v>
      </c>
      <c r="H42" s="32">
        <f t="shared" si="3"/>
        <v>100.46189376443418</v>
      </c>
      <c r="I42" s="6">
        <f t="shared" si="0"/>
        <v>0.66666666666665719</v>
      </c>
      <c r="J42" s="28">
        <f t="shared" si="4"/>
        <v>109.86547085201795</v>
      </c>
      <c r="K42" s="34">
        <f t="shared" si="1"/>
        <v>11</v>
      </c>
      <c r="L42" s="20">
        <f t="shared" si="5"/>
        <v>84.482758620689651</v>
      </c>
      <c r="M42" s="148">
        <f t="shared" si="7"/>
        <v>-22.5</v>
      </c>
      <c r="N42" s="187"/>
      <c r="O42" s="184"/>
    </row>
    <row r="43" spans="1:15" ht="18.75" x14ac:dyDescent="0.3">
      <c r="A43" s="3" t="s">
        <v>64</v>
      </c>
      <c r="B43" s="151" t="s">
        <v>6</v>
      </c>
      <c r="C43" s="151"/>
      <c r="D43" s="13">
        <v>128.66666666666666</v>
      </c>
      <c r="E43" s="95">
        <v>94.5</v>
      </c>
      <c r="F43" s="13">
        <v>128.66666666666666</v>
      </c>
      <c r="G43" s="95">
        <v>116.5</v>
      </c>
      <c r="H43" s="32">
        <f t="shared" si="3"/>
        <v>100</v>
      </c>
      <c r="I43" s="6">
        <f t="shared" si="0"/>
        <v>0</v>
      </c>
      <c r="J43" s="28">
        <f t="shared" si="4"/>
        <v>123.28042328042328</v>
      </c>
      <c r="K43" s="34">
        <f t="shared" si="1"/>
        <v>22</v>
      </c>
      <c r="L43" s="20">
        <f t="shared" si="5"/>
        <v>90.544041450777215</v>
      </c>
      <c r="M43" s="148">
        <f t="shared" si="7"/>
        <v>-12.166666666666657</v>
      </c>
      <c r="N43" s="187"/>
      <c r="O43" s="184"/>
    </row>
    <row r="44" spans="1:15" ht="37.5" x14ac:dyDescent="0.3">
      <c r="A44" s="3" t="s">
        <v>31</v>
      </c>
      <c r="B44" s="151" t="s">
        <v>6</v>
      </c>
      <c r="C44" s="151" t="s">
        <v>52</v>
      </c>
      <c r="D44" s="13">
        <v>300</v>
      </c>
      <c r="E44" s="95">
        <v>259.5</v>
      </c>
      <c r="F44" s="13">
        <v>287.5</v>
      </c>
      <c r="G44" s="95">
        <v>257</v>
      </c>
      <c r="H44" s="32">
        <f t="shared" si="3"/>
        <v>95.833333333333343</v>
      </c>
      <c r="I44" s="6">
        <f t="shared" si="0"/>
        <v>-12.5</v>
      </c>
      <c r="J44" s="14">
        <f t="shared" si="4"/>
        <v>99.036608863198467</v>
      </c>
      <c r="K44" s="17">
        <f t="shared" si="1"/>
        <v>-2.5</v>
      </c>
      <c r="L44" s="20">
        <f t="shared" si="5"/>
        <v>89.391304347826079</v>
      </c>
      <c r="M44" s="148">
        <f t="shared" si="7"/>
        <v>-30.5</v>
      </c>
      <c r="N44" s="187"/>
      <c r="O44" s="184"/>
    </row>
    <row r="45" spans="1:15" ht="37.5" x14ac:dyDescent="0.3">
      <c r="A45" s="3" t="s">
        <v>46</v>
      </c>
      <c r="B45" s="151" t="s">
        <v>6</v>
      </c>
      <c r="C45" s="151" t="s">
        <v>52</v>
      </c>
      <c r="D45" s="13">
        <v>252.66666666666666</v>
      </c>
      <c r="E45" s="95">
        <v>191.5</v>
      </c>
      <c r="F45" s="13">
        <v>216.5</v>
      </c>
      <c r="G45" s="95">
        <v>232.5</v>
      </c>
      <c r="H45" s="32">
        <f t="shared" si="3"/>
        <v>85.686015831134569</v>
      </c>
      <c r="I45" s="6">
        <f t="shared" si="0"/>
        <v>-36.166666666666657</v>
      </c>
      <c r="J45" s="28">
        <f t="shared" si="4"/>
        <v>121.40992167101827</v>
      </c>
      <c r="K45" s="34">
        <f t="shared" si="1"/>
        <v>41</v>
      </c>
      <c r="L45" s="20">
        <f t="shared" si="5"/>
        <v>107.39030023094689</v>
      </c>
      <c r="M45" s="148">
        <f t="shared" si="7"/>
        <v>16</v>
      </c>
      <c r="N45" s="187"/>
      <c r="O45" s="184"/>
    </row>
    <row r="46" spans="1:15" ht="18.75" x14ac:dyDescent="0.3">
      <c r="A46" s="3" t="s">
        <v>32</v>
      </c>
      <c r="B46" s="151" t="s">
        <v>6</v>
      </c>
      <c r="C46" s="151" t="s">
        <v>60</v>
      </c>
      <c r="D46" s="13">
        <v>294.33333333333331</v>
      </c>
      <c r="E46" s="95">
        <v>234.5</v>
      </c>
      <c r="F46" s="13">
        <v>299.33333333333331</v>
      </c>
      <c r="G46" s="95">
        <v>244.5</v>
      </c>
      <c r="H46" s="32">
        <f t="shared" si="3"/>
        <v>101.69875424688561</v>
      </c>
      <c r="I46" s="6">
        <f t="shared" si="0"/>
        <v>5</v>
      </c>
      <c r="J46" s="28">
        <f t="shared" si="4"/>
        <v>104.26439232409382</v>
      </c>
      <c r="K46" s="34">
        <f t="shared" si="1"/>
        <v>10</v>
      </c>
      <c r="L46" s="20">
        <f t="shared" si="5"/>
        <v>81.681514476614709</v>
      </c>
      <c r="M46" s="148">
        <f t="shared" si="7"/>
        <v>-54.833333333333314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84.874360227141707</v>
      </c>
      <c r="M47" s="19">
        <f>SUM(M6:M46)/39</f>
        <v>-125.16918803418801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0"/>
      <c r="D4" s="175" t="s">
        <v>1</v>
      </c>
      <c r="E4" s="175"/>
      <c r="F4" s="175"/>
      <c r="G4" s="175"/>
      <c r="H4" s="175" t="s">
        <v>84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1"/>
      <c r="D6" s="182">
        <v>45861</v>
      </c>
      <c r="E6" s="183"/>
      <c r="F6" s="182">
        <v>45868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87">
        <f>SUM(L7:L12)/5</f>
        <v>82.168758173064049</v>
      </c>
      <c r="O7" s="184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87"/>
      <c r="O8" s="184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87"/>
      <c r="O12" s="184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87">
        <f>SUM(L16:L22)/7</f>
        <v>86.507232173345599</v>
      </c>
      <c r="O16" s="184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87"/>
      <c r="O17" s="184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87"/>
      <c r="O18" s="184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87"/>
      <c r="O19" s="184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87"/>
      <c r="O20" s="184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87"/>
      <c r="O22" s="184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87">
        <f>SUM(L33:L38)/6</f>
        <v>83.150404883319666</v>
      </c>
      <c r="O33" s="184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87"/>
      <c r="O38" s="184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87">
        <f>SUM(L39:L45)/6</f>
        <v>100.92552347665115</v>
      </c>
      <c r="O39" s="184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87"/>
      <c r="O40" s="184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87"/>
      <c r="O42" s="184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87"/>
      <c r="O43" s="184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87"/>
      <c r="O44" s="184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87"/>
      <c r="O45" s="184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9" zoomScale="70" zoomScaleNormal="70" workbookViewId="0">
      <selection activeCell="K20" sqref="K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53"/>
      <c r="D4" s="175" t="s">
        <v>1</v>
      </c>
      <c r="E4" s="175"/>
      <c r="F4" s="175"/>
      <c r="G4" s="175"/>
      <c r="H4" s="175" t="s">
        <v>103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4"/>
      <c r="D6" s="190">
        <v>46183</v>
      </c>
      <c r="E6" s="183"/>
      <c r="F6" s="190">
        <v>46190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5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5" t="s">
        <v>6</v>
      </c>
      <c r="C7" s="155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52">
        <v>0</v>
      </c>
      <c r="M7" s="152">
        <f t="shared" ref="M7:M16" si="2">G7-F7</f>
        <v>0</v>
      </c>
      <c r="N7" s="187">
        <f>SUM(L7:L12)/5</f>
        <v>86.303922515272262</v>
      </c>
      <c r="O7" s="184">
        <f>SUM(M7:M12)/5</f>
        <v>-148.43333333333334</v>
      </c>
    </row>
    <row r="8" spans="1:15" ht="18.75" x14ac:dyDescent="0.3">
      <c r="A8" s="3" t="s">
        <v>50</v>
      </c>
      <c r="B8" s="155" t="s">
        <v>6</v>
      </c>
      <c r="C8" s="155"/>
      <c r="D8" s="13">
        <v>1156.6666666666667</v>
      </c>
      <c r="E8" s="95">
        <v>850.5</v>
      </c>
      <c r="F8" s="13">
        <v>961</v>
      </c>
      <c r="G8" s="95">
        <v>850.5</v>
      </c>
      <c r="H8" s="32">
        <f t="shared" ref="H8:H46" si="3">F8/D8*100</f>
        <v>83.083573487031686</v>
      </c>
      <c r="I8" s="6">
        <f t="shared" si="0"/>
        <v>-195.66666666666674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88.501560874089492</v>
      </c>
      <c r="M8" s="152">
        <f t="shared" si="2"/>
        <v>-110.5</v>
      </c>
      <c r="N8" s="187"/>
      <c r="O8" s="184"/>
    </row>
    <row r="9" spans="1:15" ht="18.75" x14ac:dyDescent="0.3">
      <c r="A9" s="3" t="s">
        <v>10</v>
      </c>
      <c r="B9" s="155" t="s">
        <v>6</v>
      </c>
      <c r="C9" s="155"/>
      <c r="D9" s="13">
        <v>402</v>
      </c>
      <c r="E9" s="95">
        <v>401</v>
      </c>
      <c r="F9" s="13">
        <v>402</v>
      </c>
      <c r="G9" s="95">
        <v>401</v>
      </c>
      <c r="H9" s="32">
        <f t="shared" si="3"/>
        <v>100</v>
      </c>
      <c r="I9" s="6">
        <f t="shared" si="0"/>
        <v>0</v>
      </c>
      <c r="J9" s="14">
        <f t="shared" si="4"/>
        <v>100</v>
      </c>
      <c r="K9" s="17">
        <f t="shared" si="1"/>
        <v>0</v>
      </c>
      <c r="L9" s="20">
        <f t="shared" si="5"/>
        <v>99.75124378109453</v>
      </c>
      <c r="M9" s="152">
        <f t="shared" si="2"/>
        <v>-1</v>
      </c>
      <c r="N9" s="187"/>
      <c r="O9" s="184"/>
    </row>
    <row r="10" spans="1:15" ht="18.75" x14ac:dyDescent="0.3">
      <c r="A10" s="3" t="s">
        <v>7</v>
      </c>
      <c r="B10" s="155" t="s">
        <v>6</v>
      </c>
      <c r="C10" s="155"/>
      <c r="D10" s="13">
        <v>543.66666666666663</v>
      </c>
      <c r="E10" s="95">
        <v>455.5</v>
      </c>
      <c r="F10" s="13">
        <v>555.66666666666663</v>
      </c>
      <c r="G10" s="95">
        <v>455.5</v>
      </c>
      <c r="H10" s="32">
        <f t="shared" si="3"/>
        <v>102.20723482526057</v>
      </c>
      <c r="I10" s="6">
        <f t="shared" si="0"/>
        <v>12</v>
      </c>
      <c r="J10" s="14">
        <f t="shared" si="4"/>
        <v>100</v>
      </c>
      <c r="K10" s="17">
        <f t="shared" si="1"/>
        <v>0</v>
      </c>
      <c r="L10" s="20">
        <f t="shared" si="5"/>
        <v>81.97360527894422</v>
      </c>
      <c r="M10" s="152">
        <f t="shared" si="2"/>
        <v>-100.16666666666663</v>
      </c>
      <c r="N10" s="187"/>
      <c r="O10" s="184"/>
    </row>
    <row r="11" spans="1:15" ht="18.75" x14ac:dyDescent="0.3">
      <c r="A11" s="3" t="s">
        <v>11</v>
      </c>
      <c r="B11" s="155" t="s">
        <v>6</v>
      </c>
      <c r="C11" s="155"/>
      <c r="D11" s="13">
        <v>361</v>
      </c>
      <c r="E11" s="95">
        <v>371.5</v>
      </c>
      <c r="F11" s="13">
        <v>361</v>
      </c>
      <c r="G11" s="95">
        <v>371.5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102.90858725761774</v>
      </c>
      <c r="M11" s="152">
        <f t="shared" si="2"/>
        <v>10.5</v>
      </c>
      <c r="N11" s="187"/>
      <c r="O11" s="184"/>
    </row>
    <row r="12" spans="1:15" ht="18.75" x14ac:dyDescent="0.3">
      <c r="A12" s="3" t="s">
        <v>12</v>
      </c>
      <c r="B12" s="155" t="s">
        <v>6</v>
      </c>
      <c r="C12" s="155" t="s">
        <v>47</v>
      </c>
      <c r="D12" s="13">
        <v>1300</v>
      </c>
      <c r="E12" s="95">
        <v>759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58.38461538461538</v>
      </c>
      <c r="M12" s="152">
        <f t="shared" si="2"/>
        <v>-541</v>
      </c>
      <c r="N12" s="187"/>
      <c r="O12" s="184"/>
    </row>
    <row r="13" spans="1:15" ht="57" customHeight="1" x14ac:dyDescent="0.3">
      <c r="A13" s="3" t="s">
        <v>13</v>
      </c>
      <c r="B13" s="155" t="s">
        <v>6</v>
      </c>
      <c r="C13" s="155" t="s">
        <v>51</v>
      </c>
      <c r="D13" s="13">
        <v>173</v>
      </c>
      <c r="E13" s="95">
        <v>193.5</v>
      </c>
      <c r="F13" s="13">
        <v>158.66666666666666</v>
      </c>
      <c r="G13" s="95">
        <v>110</v>
      </c>
      <c r="H13" s="32">
        <f t="shared" si="3"/>
        <v>91.714836223506737</v>
      </c>
      <c r="I13" s="11">
        <f t="shared" si="0"/>
        <v>-14.333333333333343</v>
      </c>
      <c r="J13" s="15">
        <f t="shared" si="4"/>
        <v>56.847545219638242</v>
      </c>
      <c r="K13" s="26">
        <f t="shared" si="1"/>
        <v>-83.5</v>
      </c>
      <c r="L13" s="20">
        <f t="shared" si="5"/>
        <v>69.327731092436977</v>
      </c>
      <c r="M13" s="152">
        <f t="shared" si="2"/>
        <v>-48.666666666666657</v>
      </c>
      <c r="N13" s="18"/>
      <c r="O13" s="2"/>
    </row>
    <row r="14" spans="1:15" ht="18.75" x14ac:dyDescent="0.3">
      <c r="A14" s="3" t="s">
        <v>67</v>
      </c>
      <c r="B14" s="155" t="s">
        <v>6</v>
      </c>
      <c r="C14" s="155"/>
      <c r="D14" s="13">
        <v>412</v>
      </c>
      <c r="E14" s="95">
        <v>422.5</v>
      </c>
      <c r="F14" s="13">
        <v>309</v>
      </c>
      <c r="G14" s="95">
        <v>422.5</v>
      </c>
      <c r="H14" s="32">
        <f t="shared" si="3"/>
        <v>75</v>
      </c>
      <c r="I14" s="11">
        <f t="shared" si="0"/>
        <v>-103</v>
      </c>
      <c r="J14" s="15">
        <f t="shared" si="4"/>
        <v>100</v>
      </c>
      <c r="K14" s="26">
        <f t="shared" si="1"/>
        <v>0</v>
      </c>
      <c r="L14" s="20">
        <f t="shared" si="5"/>
        <v>136.73139158576052</v>
      </c>
      <c r="M14" s="152">
        <f t="shared" si="2"/>
        <v>113.5</v>
      </c>
      <c r="N14" s="18"/>
      <c r="O14" s="2"/>
    </row>
    <row r="15" spans="1:15" ht="18.75" x14ac:dyDescent="0.3">
      <c r="A15" s="3" t="s">
        <v>14</v>
      </c>
      <c r="B15" s="155" t="s">
        <v>6</v>
      </c>
      <c r="C15" s="155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52">
        <f t="shared" si="2"/>
        <v>-224.5</v>
      </c>
      <c r="N15" s="18"/>
      <c r="O15" s="2"/>
    </row>
    <row r="16" spans="1:15" ht="93.75" x14ac:dyDescent="0.3">
      <c r="A16" s="3" t="s">
        <v>15</v>
      </c>
      <c r="B16" s="155" t="s">
        <v>6</v>
      </c>
      <c r="C16" s="155" t="s">
        <v>65</v>
      </c>
      <c r="D16" s="13">
        <v>1554.3333333333333</v>
      </c>
      <c r="E16" s="95">
        <v>1308.5</v>
      </c>
      <c r="F16" s="13">
        <v>1527</v>
      </c>
      <c r="G16" s="95">
        <v>1308.5</v>
      </c>
      <c r="H16" s="32">
        <f t="shared" si="3"/>
        <v>98.241475444992503</v>
      </c>
      <c r="I16" s="11">
        <f t="shared" si="0"/>
        <v>-27.333333333333258</v>
      </c>
      <c r="J16" s="14">
        <f t="shared" si="4"/>
        <v>100</v>
      </c>
      <c r="K16" s="17">
        <f t="shared" si="1"/>
        <v>0</v>
      </c>
      <c r="L16" s="20">
        <f t="shared" si="5"/>
        <v>85.690897184020955</v>
      </c>
      <c r="M16" s="152">
        <f t="shared" si="2"/>
        <v>-218.5</v>
      </c>
      <c r="N16" s="187">
        <f>SUM(L16:L22)/7</f>
        <v>86.055968922380544</v>
      </c>
      <c r="O16" s="184">
        <f>SUM(M16:M22)/7</f>
        <v>-118.36499999999998</v>
      </c>
    </row>
    <row r="17" spans="1:15" ht="18.75" x14ac:dyDescent="0.3">
      <c r="A17" s="3" t="s">
        <v>35</v>
      </c>
      <c r="B17" s="155" t="s">
        <v>8</v>
      </c>
      <c r="C17" s="155" t="s">
        <v>48</v>
      </c>
      <c r="D17" s="13">
        <v>214</v>
      </c>
      <c r="E17" s="95">
        <v>206.66500000000002</v>
      </c>
      <c r="F17" s="13">
        <v>214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100</v>
      </c>
      <c r="K17" s="17">
        <f t="shared" si="1"/>
        <v>0</v>
      </c>
      <c r="L17" s="20">
        <f t="shared" si="5"/>
        <v>96.572429906542069</v>
      </c>
      <c r="M17" s="152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5" t="s">
        <v>6</v>
      </c>
      <c r="C18" s="155" t="s">
        <v>41</v>
      </c>
      <c r="D18" s="13">
        <v>453.33333333333331</v>
      </c>
      <c r="E18" s="95">
        <v>497</v>
      </c>
      <c r="F18" s="13">
        <v>453.33333333333331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52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5" t="s">
        <v>6</v>
      </c>
      <c r="C19" s="155" t="s">
        <v>52</v>
      </c>
      <c r="D19" s="13">
        <v>705</v>
      </c>
      <c r="E19" s="95">
        <v>465.69499999999999</v>
      </c>
      <c r="F19" s="13">
        <v>705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66.05602836879433</v>
      </c>
      <c r="M19" s="152">
        <f t="shared" si="6"/>
        <v>-239.30500000000001</v>
      </c>
      <c r="N19" s="187"/>
      <c r="O19" s="184"/>
    </row>
    <row r="20" spans="1:15" ht="38.25" customHeight="1" x14ac:dyDescent="0.3">
      <c r="A20" s="3" t="s">
        <v>38</v>
      </c>
      <c r="B20" s="155" t="s">
        <v>6</v>
      </c>
      <c r="C20" s="155" t="s">
        <v>52</v>
      </c>
      <c r="D20" s="13">
        <v>816.66666666666663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52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5" t="s">
        <v>8</v>
      </c>
      <c r="C21" s="155" t="s">
        <v>52</v>
      </c>
      <c r="D21" s="13">
        <v>137</v>
      </c>
      <c r="E21" s="95">
        <v>115.25</v>
      </c>
      <c r="F21" s="13">
        <v>133.33333333333334</v>
      </c>
      <c r="G21" s="95">
        <v>115.25</v>
      </c>
      <c r="H21" s="32">
        <f t="shared" si="3"/>
        <v>97.323600973236012</v>
      </c>
      <c r="I21" s="6">
        <f t="shared" si="0"/>
        <v>-3.6666666666666572</v>
      </c>
      <c r="J21" s="14">
        <f t="shared" si="4"/>
        <v>100</v>
      </c>
      <c r="K21" s="17">
        <f t="shared" si="1"/>
        <v>0</v>
      </c>
      <c r="L21" s="20">
        <f t="shared" si="5"/>
        <v>86.437499999999986</v>
      </c>
      <c r="M21" s="152">
        <f t="shared" si="6"/>
        <v>-18.083333333333343</v>
      </c>
      <c r="N21" s="187"/>
      <c r="O21" s="184"/>
    </row>
    <row r="22" spans="1:15" ht="18.75" x14ac:dyDescent="0.3">
      <c r="A22" s="3" t="s">
        <v>39</v>
      </c>
      <c r="B22" s="155" t="s">
        <v>6</v>
      </c>
      <c r="C22" s="155"/>
      <c r="D22" s="13">
        <v>1033.3333333333333</v>
      </c>
      <c r="E22" s="95">
        <v>805.5</v>
      </c>
      <c r="F22" s="13">
        <v>1144.3333333333333</v>
      </c>
      <c r="G22" s="95">
        <v>805.5</v>
      </c>
      <c r="H22" s="33">
        <f t="shared" si="3"/>
        <v>110.74193548387098</v>
      </c>
      <c r="I22" s="28">
        <f t="shared" si="0"/>
        <v>111</v>
      </c>
      <c r="J22" s="14">
        <f t="shared" si="4"/>
        <v>100</v>
      </c>
      <c r="K22" s="17">
        <f t="shared" si="1"/>
        <v>0</v>
      </c>
      <c r="L22" s="20">
        <f t="shared" si="5"/>
        <v>70.390329158170701</v>
      </c>
      <c r="M22" s="152">
        <f t="shared" si="6"/>
        <v>-338.83333333333326</v>
      </c>
      <c r="N22" s="187"/>
      <c r="O22" s="184"/>
    </row>
    <row r="23" spans="1:15" ht="18.75" x14ac:dyDescent="0.3">
      <c r="A23" s="3" t="s">
        <v>17</v>
      </c>
      <c r="B23" s="155" t="s">
        <v>9</v>
      </c>
      <c r="C23" s="155"/>
      <c r="D23" s="13">
        <v>225</v>
      </c>
      <c r="E23" s="95">
        <v>178</v>
      </c>
      <c r="F23" s="13">
        <v>208</v>
      </c>
      <c r="G23" s="95">
        <v>178</v>
      </c>
      <c r="H23" s="32">
        <f t="shared" si="3"/>
        <v>92.444444444444443</v>
      </c>
      <c r="I23" s="6">
        <f t="shared" si="0"/>
        <v>-17</v>
      </c>
      <c r="J23" s="14">
        <f t="shared" si="4"/>
        <v>100</v>
      </c>
      <c r="K23" s="17">
        <f t="shared" si="1"/>
        <v>0</v>
      </c>
      <c r="L23" s="20">
        <f t="shared" si="5"/>
        <v>85.576923076923066</v>
      </c>
      <c r="M23" s="152">
        <f t="shared" si="6"/>
        <v>-30</v>
      </c>
      <c r="N23" s="18"/>
      <c r="O23" s="2"/>
    </row>
    <row r="24" spans="1:15" ht="18.75" x14ac:dyDescent="0.3">
      <c r="A24" s="3" t="s">
        <v>18</v>
      </c>
      <c r="B24" s="155" t="s">
        <v>6</v>
      </c>
      <c r="C24" s="155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52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5" t="s">
        <v>6</v>
      </c>
      <c r="C25" s="155" t="s">
        <v>54</v>
      </c>
      <c r="D25" s="13">
        <v>406.66666666666669</v>
      </c>
      <c r="E25" s="95">
        <v>293.5</v>
      </c>
      <c r="F25" s="13">
        <v>420.66666666666669</v>
      </c>
      <c r="G25" s="95">
        <v>293.5</v>
      </c>
      <c r="H25" s="33">
        <f t="shared" si="3"/>
        <v>103.44262295081967</v>
      </c>
      <c r="I25" s="28">
        <f t="shared" si="0"/>
        <v>14</v>
      </c>
      <c r="J25" s="14">
        <f t="shared" si="4"/>
        <v>100</v>
      </c>
      <c r="K25" s="17">
        <f t="shared" si="1"/>
        <v>0</v>
      </c>
      <c r="L25" s="20">
        <f t="shared" si="5"/>
        <v>69.770206022186997</v>
      </c>
      <c r="M25" s="152">
        <f t="shared" si="6"/>
        <v>-127.16666666666669</v>
      </c>
      <c r="N25" s="18"/>
      <c r="O25" s="2"/>
    </row>
    <row r="26" spans="1:15" ht="56.25" x14ac:dyDescent="0.3">
      <c r="A26" s="3" t="s">
        <v>40</v>
      </c>
      <c r="B26" s="155" t="s">
        <v>6</v>
      </c>
      <c r="C26" s="155" t="s">
        <v>55</v>
      </c>
      <c r="D26" s="13">
        <v>440</v>
      </c>
      <c r="E26" s="95">
        <v>319</v>
      </c>
      <c r="F26" s="13">
        <v>430.33333333333331</v>
      </c>
      <c r="G26" s="95">
        <v>319</v>
      </c>
      <c r="H26" s="32">
        <f t="shared" si="3"/>
        <v>97.803030303030297</v>
      </c>
      <c r="I26" s="6">
        <f t="shared" si="0"/>
        <v>-9.6666666666666856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52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55" t="s">
        <v>6</v>
      </c>
      <c r="C27" s="155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52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5" t="s">
        <v>6</v>
      </c>
      <c r="C28" s="155"/>
      <c r="D28" s="13">
        <v>49</v>
      </c>
      <c r="E28" s="95">
        <v>52</v>
      </c>
      <c r="F28" s="13">
        <v>49</v>
      </c>
      <c r="G28" s="95">
        <v>52</v>
      </c>
      <c r="H28" s="32">
        <f t="shared" si="3"/>
        <v>100</v>
      </c>
      <c r="I28" s="6">
        <f t="shared" si="0"/>
        <v>0</v>
      </c>
      <c r="J28" s="14">
        <f t="shared" si="4"/>
        <v>100</v>
      </c>
      <c r="K28" s="17">
        <f t="shared" si="1"/>
        <v>0</v>
      </c>
      <c r="L28" s="20">
        <f t="shared" si="5"/>
        <v>106.12244897959184</v>
      </c>
      <c r="M28" s="152">
        <f>G29-F29</f>
        <v>-789.31999999999971</v>
      </c>
      <c r="N28" s="18"/>
      <c r="O28" s="2"/>
    </row>
    <row r="29" spans="1:15" ht="18.75" x14ac:dyDescent="0.3">
      <c r="A29" s="3" t="s">
        <v>22</v>
      </c>
      <c r="B29" s="155" t="s">
        <v>6</v>
      </c>
      <c r="C29" s="155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52">
        <f>G29-F29</f>
        <v>-789.31999999999971</v>
      </c>
      <c r="N29" s="18"/>
      <c r="O29" s="2"/>
    </row>
    <row r="30" spans="1:15" ht="18.75" x14ac:dyDescent="0.3">
      <c r="A30" s="3" t="s">
        <v>23</v>
      </c>
      <c r="B30" s="155" t="s">
        <v>6</v>
      </c>
      <c r="C30" s="155" t="s">
        <v>58</v>
      </c>
      <c r="D30" s="13">
        <v>66.333333333333329</v>
      </c>
      <c r="E30" s="95">
        <v>59.5</v>
      </c>
      <c r="F30" s="13">
        <v>66.5</v>
      </c>
      <c r="G30" s="95">
        <v>59.5</v>
      </c>
      <c r="H30" s="32">
        <f t="shared" si="3"/>
        <v>100.25125628140705</v>
      </c>
      <c r="I30" s="6">
        <f t="shared" si="0"/>
        <v>0.1666666666666714</v>
      </c>
      <c r="J30" s="14">
        <f t="shared" si="4"/>
        <v>100</v>
      </c>
      <c r="K30" s="17">
        <f t="shared" si="1"/>
        <v>0</v>
      </c>
      <c r="L30" s="20">
        <f t="shared" si="5"/>
        <v>89.473684210526315</v>
      </c>
      <c r="M30" s="152">
        <f>G31-F31</f>
        <v>-42</v>
      </c>
      <c r="N30" s="18"/>
      <c r="O30" s="2"/>
    </row>
    <row r="31" spans="1:15" ht="37.5" x14ac:dyDescent="0.3">
      <c r="A31" s="3" t="s">
        <v>24</v>
      </c>
      <c r="B31" s="155" t="s">
        <v>6</v>
      </c>
      <c r="C31" s="155"/>
      <c r="D31" s="13">
        <v>110.66666666666667</v>
      </c>
      <c r="E31" s="95">
        <v>74</v>
      </c>
      <c r="F31" s="13">
        <v>116</v>
      </c>
      <c r="G31" s="95">
        <v>74</v>
      </c>
      <c r="H31" s="33">
        <f t="shared" si="3"/>
        <v>104.81927710843372</v>
      </c>
      <c r="I31" s="28">
        <f t="shared" si="0"/>
        <v>5.3333333333333286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52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55" t="s">
        <v>6</v>
      </c>
      <c r="C32" s="155"/>
      <c r="D32" s="13">
        <v>109.2</v>
      </c>
      <c r="E32" s="95">
        <v>81.25</v>
      </c>
      <c r="F32" s="13">
        <v>113.86666666666667</v>
      </c>
      <c r="G32" s="95">
        <v>81.25</v>
      </c>
      <c r="H32" s="33">
        <f t="shared" si="3"/>
        <v>104.27350427350429</v>
      </c>
      <c r="I32" s="28">
        <f t="shared" si="0"/>
        <v>4.6666666666666714</v>
      </c>
      <c r="J32" s="14">
        <f t="shared" si="4"/>
        <v>100</v>
      </c>
      <c r="K32" s="17">
        <f t="shared" si="1"/>
        <v>0</v>
      </c>
      <c r="L32" s="152">
        <f t="shared" si="5"/>
        <v>71.355386416861819</v>
      </c>
      <c r="M32" s="152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55" t="s">
        <v>6</v>
      </c>
      <c r="C33" s="155" t="s">
        <v>53</v>
      </c>
      <c r="D33" s="13">
        <v>143.33333333333334</v>
      </c>
      <c r="E33" s="95">
        <v>101</v>
      </c>
      <c r="F33" s="13">
        <v>131.33333333333334</v>
      </c>
      <c r="G33" s="95">
        <v>101</v>
      </c>
      <c r="H33" s="32">
        <f t="shared" si="3"/>
        <v>91.627906976744185</v>
      </c>
      <c r="I33" s="6">
        <f t="shared" si="0"/>
        <v>-12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52">
        <f t="shared" si="7"/>
        <v>-30.333333333333343</v>
      </c>
      <c r="N33" s="187">
        <f>SUM(L33:L38)/6</f>
        <v>81.058600292455097</v>
      </c>
      <c r="O33" s="184">
        <f>SUM(M33:M38)/6</f>
        <v>-24.095000000000002</v>
      </c>
    </row>
    <row r="34" spans="1:15" ht="18.75" x14ac:dyDescent="0.3">
      <c r="A34" s="3" t="s">
        <v>63</v>
      </c>
      <c r="B34" s="155" t="s">
        <v>6</v>
      </c>
      <c r="C34" s="155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52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5" t="s">
        <v>6</v>
      </c>
      <c r="C35" s="155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52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5" t="s">
        <v>6</v>
      </c>
      <c r="C36" s="155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52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5" t="s">
        <v>6</v>
      </c>
      <c r="C37" s="155" t="s">
        <v>45</v>
      </c>
      <c r="D37" s="13">
        <v>149.83333333333334</v>
      </c>
      <c r="E37" s="95">
        <v>106.63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71.165739710789751</v>
      </c>
      <c r="M37" s="152">
        <f t="shared" si="7"/>
        <v>-43.203333333333347</v>
      </c>
      <c r="N37" s="187"/>
      <c r="O37" s="184"/>
    </row>
    <row r="38" spans="1:15" ht="18.75" x14ac:dyDescent="0.3">
      <c r="A38" s="3" t="s">
        <v>44</v>
      </c>
      <c r="B38" s="155" t="s">
        <v>6</v>
      </c>
      <c r="C38" s="155" t="s">
        <v>41</v>
      </c>
      <c r="D38" s="13">
        <v>153</v>
      </c>
      <c r="E38" s="95">
        <v>107</v>
      </c>
      <c r="F38" s="13">
        <v>153</v>
      </c>
      <c r="G38" s="95">
        <v>109.3</v>
      </c>
      <c r="H38" s="32">
        <f t="shared" si="3"/>
        <v>100</v>
      </c>
      <c r="I38" s="6">
        <f t="shared" si="0"/>
        <v>0</v>
      </c>
      <c r="J38" s="14">
        <f t="shared" si="4"/>
        <v>102.14953271028038</v>
      </c>
      <c r="K38" s="17">
        <f t="shared" si="1"/>
        <v>2.2999999999999972</v>
      </c>
      <c r="L38" s="20">
        <f t="shared" si="5"/>
        <v>71.437908496732021</v>
      </c>
      <c r="M38" s="152">
        <f t="shared" si="7"/>
        <v>-43.7</v>
      </c>
      <c r="N38" s="187"/>
      <c r="O38" s="184"/>
    </row>
    <row r="39" spans="1:15" ht="18.75" x14ac:dyDescent="0.3">
      <c r="A39" s="3" t="s">
        <v>27</v>
      </c>
      <c r="B39" s="155" t="s">
        <v>6</v>
      </c>
      <c r="C39" s="155"/>
      <c r="D39" s="13">
        <v>95.5</v>
      </c>
      <c r="E39" s="95">
        <v>98.25</v>
      </c>
      <c r="F39" s="13">
        <v>95.5</v>
      </c>
      <c r="G39" s="95">
        <v>98.25</v>
      </c>
      <c r="H39" s="32">
        <f t="shared" si="3"/>
        <v>100</v>
      </c>
      <c r="I39" s="6">
        <f t="shared" si="0"/>
        <v>0</v>
      </c>
      <c r="J39" s="14">
        <f t="shared" si="4"/>
        <v>100</v>
      </c>
      <c r="K39" s="17">
        <f t="shared" si="1"/>
        <v>0</v>
      </c>
      <c r="L39" s="20">
        <f t="shared" si="5"/>
        <v>102.87958115183247</v>
      </c>
      <c r="M39" s="152">
        <f t="shared" si="7"/>
        <v>2.75</v>
      </c>
      <c r="N39" s="187">
        <f>SUM(L39:L45)/7</f>
        <v>90.20005930017156</v>
      </c>
      <c r="O39" s="184">
        <f>SUM(M39:M45)/7</f>
        <v>-16.571428571428573</v>
      </c>
    </row>
    <row r="40" spans="1:15" ht="18.75" x14ac:dyDescent="0.3">
      <c r="A40" s="3" t="s">
        <v>28</v>
      </c>
      <c r="B40" s="155" t="s">
        <v>6</v>
      </c>
      <c r="C40" s="155"/>
      <c r="D40" s="13">
        <v>131</v>
      </c>
      <c r="E40" s="95">
        <v>110.5</v>
      </c>
      <c r="F40" s="13">
        <v>131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84.351145038167942</v>
      </c>
      <c r="M40" s="152">
        <f t="shared" si="7"/>
        <v>-20.5</v>
      </c>
      <c r="N40" s="187"/>
      <c r="O40" s="184"/>
    </row>
    <row r="41" spans="1:15" ht="18.75" x14ac:dyDescent="0.3">
      <c r="A41" s="3" t="s">
        <v>29</v>
      </c>
      <c r="B41" s="155" t="s">
        <v>6</v>
      </c>
      <c r="C41" s="155"/>
      <c r="D41" s="13">
        <v>110.5</v>
      </c>
      <c r="E41" s="95">
        <v>101.25</v>
      </c>
      <c r="F41" s="13">
        <v>110.5</v>
      </c>
      <c r="G41" s="95">
        <v>101.25</v>
      </c>
      <c r="H41" s="32">
        <f t="shared" si="3"/>
        <v>100</v>
      </c>
      <c r="I41" s="6">
        <f t="shared" si="0"/>
        <v>0</v>
      </c>
      <c r="J41" s="14">
        <f t="shared" si="4"/>
        <v>100</v>
      </c>
      <c r="K41" s="17">
        <f t="shared" si="1"/>
        <v>0</v>
      </c>
      <c r="L41" s="20">
        <f t="shared" si="5"/>
        <v>91.628959276018094</v>
      </c>
      <c r="M41" s="152">
        <f t="shared" si="7"/>
        <v>-9.25</v>
      </c>
      <c r="N41" s="187"/>
      <c r="O41" s="184"/>
    </row>
    <row r="42" spans="1:15" ht="18.75" x14ac:dyDescent="0.3">
      <c r="A42" s="3" t="s">
        <v>30</v>
      </c>
      <c r="B42" s="155" t="s">
        <v>6</v>
      </c>
      <c r="C42" s="155"/>
      <c r="D42" s="13">
        <v>145</v>
      </c>
      <c r="E42" s="95">
        <v>122.5</v>
      </c>
      <c r="F42" s="13">
        <v>145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100</v>
      </c>
      <c r="K42" s="17">
        <f t="shared" si="1"/>
        <v>0</v>
      </c>
      <c r="L42" s="20">
        <f t="shared" si="5"/>
        <v>84.482758620689651</v>
      </c>
      <c r="M42" s="152">
        <f t="shared" si="7"/>
        <v>-22.5</v>
      </c>
      <c r="N42" s="187"/>
      <c r="O42" s="184"/>
    </row>
    <row r="43" spans="1:15" ht="18.75" x14ac:dyDescent="0.3">
      <c r="A43" s="3" t="s">
        <v>64</v>
      </c>
      <c r="B43" s="155" t="s">
        <v>6</v>
      </c>
      <c r="C43" s="155"/>
      <c r="D43" s="13">
        <v>128.66666666666666</v>
      </c>
      <c r="E43" s="95">
        <v>116.5</v>
      </c>
      <c r="F43" s="13">
        <v>137.5</v>
      </c>
      <c r="G43" s="95">
        <v>116.5</v>
      </c>
      <c r="H43" s="32">
        <f t="shared" si="3"/>
        <v>106.86528497409327</v>
      </c>
      <c r="I43" s="6">
        <f t="shared" si="0"/>
        <v>8.8333333333333428</v>
      </c>
      <c r="J43" s="14">
        <f t="shared" si="4"/>
        <v>100</v>
      </c>
      <c r="K43" s="17">
        <f t="shared" si="1"/>
        <v>0</v>
      </c>
      <c r="L43" s="20">
        <f t="shared" si="5"/>
        <v>84.727272727272734</v>
      </c>
      <c r="M43" s="152">
        <f t="shared" si="7"/>
        <v>-21</v>
      </c>
      <c r="N43" s="187"/>
      <c r="O43" s="184"/>
    </row>
    <row r="44" spans="1:15" ht="37.5" x14ac:dyDescent="0.3">
      <c r="A44" s="3" t="s">
        <v>31</v>
      </c>
      <c r="B44" s="155" t="s">
        <v>6</v>
      </c>
      <c r="C44" s="155" t="s">
        <v>52</v>
      </c>
      <c r="D44" s="13">
        <v>287.5</v>
      </c>
      <c r="E44" s="95">
        <v>257</v>
      </c>
      <c r="F44" s="13">
        <v>287.5</v>
      </c>
      <c r="G44" s="95">
        <v>257</v>
      </c>
      <c r="H44" s="32">
        <f t="shared" si="3"/>
        <v>100</v>
      </c>
      <c r="I44" s="6">
        <f t="shared" si="0"/>
        <v>0</v>
      </c>
      <c r="J44" s="14">
        <f t="shared" si="4"/>
        <v>100</v>
      </c>
      <c r="K44" s="17">
        <f t="shared" si="1"/>
        <v>0</v>
      </c>
      <c r="L44" s="20">
        <f t="shared" si="5"/>
        <v>89.391304347826079</v>
      </c>
      <c r="M44" s="152">
        <f t="shared" si="7"/>
        <v>-30.5</v>
      </c>
      <c r="N44" s="187"/>
      <c r="O44" s="184"/>
    </row>
    <row r="45" spans="1:15" ht="37.5" x14ac:dyDescent="0.3">
      <c r="A45" s="3" t="s">
        <v>46</v>
      </c>
      <c r="B45" s="155" t="s">
        <v>6</v>
      </c>
      <c r="C45" s="155" t="s">
        <v>52</v>
      </c>
      <c r="D45" s="13">
        <v>216.5</v>
      </c>
      <c r="E45" s="95">
        <v>232.5</v>
      </c>
      <c r="F45" s="13">
        <v>247.5</v>
      </c>
      <c r="G45" s="95">
        <v>232.5</v>
      </c>
      <c r="H45" s="33">
        <f t="shared" si="3"/>
        <v>114.31870669745959</v>
      </c>
      <c r="I45" s="28">
        <f t="shared" si="0"/>
        <v>31</v>
      </c>
      <c r="J45" s="14">
        <f t="shared" si="4"/>
        <v>100</v>
      </c>
      <c r="K45" s="17">
        <f t="shared" si="1"/>
        <v>0</v>
      </c>
      <c r="L45" s="20">
        <f t="shared" si="5"/>
        <v>93.939393939393938</v>
      </c>
      <c r="M45" s="152">
        <f t="shared" si="7"/>
        <v>-15</v>
      </c>
      <c r="N45" s="187"/>
      <c r="O45" s="184"/>
    </row>
    <row r="46" spans="1:15" ht="18.75" x14ac:dyDescent="0.3">
      <c r="A46" s="3" t="s">
        <v>32</v>
      </c>
      <c r="B46" s="155" t="s">
        <v>6</v>
      </c>
      <c r="C46" s="155" t="s">
        <v>60</v>
      </c>
      <c r="D46" s="13">
        <v>299.33333333333331</v>
      </c>
      <c r="E46" s="95">
        <v>244.5</v>
      </c>
      <c r="F46" s="13">
        <v>284</v>
      </c>
      <c r="G46" s="95">
        <v>244.5</v>
      </c>
      <c r="H46" s="32">
        <f t="shared" si="3"/>
        <v>94.877505567928736</v>
      </c>
      <c r="I46" s="6">
        <f t="shared" si="0"/>
        <v>-15.333333333333314</v>
      </c>
      <c r="J46" s="14">
        <f t="shared" si="4"/>
        <v>100</v>
      </c>
      <c r="K46" s="17">
        <f t="shared" si="1"/>
        <v>0</v>
      </c>
      <c r="L46" s="20">
        <f t="shared" si="5"/>
        <v>86.091549295774655</v>
      </c>
      <c r="M46" s="152">
        <f t="shared" si="7"/>
        <v>-39.5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84.707945551379368</v>
      </c>
      <c r="M47" s="19">
        <f>SUM(M6:M46)/39</f>
        <v>-121.97346153846148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19" sqref="J19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56"/>
      <c r="D4" s="175" t="s">
        <v>1</v>
      </c>
      <c r="E4" s="175"/>
      <c r="F4" s="175"/>
      <c r="G4" s="175"/>
      <c r="H4" s="175" t="s">
        <v>104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5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57"/>
      <c r="D6" s="190">
        <v>46190</v>
      </c>
      <c r="E6" s="183"/>
      <c r="F6" s="190">
        <v>46190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58" t="s">
        <v>6</v>
      </c>
      <c r="C7" s="158" t="s">
        <v>45</v>
      </c>
      <c r="D7" s="13">
        <v>0</v>
      </c>
      <c r="E7" s="95">
        <v>0</v>
      </c>
      <c r="F7" s="13">
        <v>1200</v>
      </c>
      <c r="G7" s="95">
        <v>0</v>
      </c>
      <c r="H7" s="32">
        <v>0</v>
      </c>
      <c r="I7" s="6">
        <f t="shared" ref="I7:I46" si="0">F7-D7</f>
        <v>1200</v>
      </c>
      <c r="J7" s="14">
        <v>0</v>
      </c>
      <c r="K7" s="17">
        <f t="shared" ref="K7:K46" si="1">G7-E7</f>
        <v>0</v>
      </c>
      <c r="L7" s="159">
        <v>0</v>
      </c>
      <c r="M7" s="159">
        <f t="shared" ref="M7:M16" si="2">G7-F7</f>
        <v>-1200</v>
      </c>
      <c r="N7" s="187">
        <f>SUM(L7:L12)/5</f>
        <v>83.512745875815185</v>
      </c>
      <c r="O7" s="184">
        <f>SUM(M7:M12)/5</f>
        <v>-394.19999999999993</v>
      </c>
    </row>
    <row r="8" spans="1:15" ht="18.75" x14ac:dyDescent="0.3">
      <c r="A8" s="3" t="s">
        <v>50</v>
      </c>
      <c r="B8" s="158" t="s">
        <v>6</v>
      </c>
      <c r="C8" s="158"/>
      <c r="D8" s="13">
        <v>961</v>
      </c>
      <c r="E8" s="95">
        <v>850.5</v>
      </c>
      <c r="F8" s="13">
        <v>951</v>
      </c>
      <c r="G8" s="95">
        <v>850.5</v>
      </c>
      <c r="H8" s="32">
        <f t="shared" ref="H8:H46" si="3">F8/D8*100</f>
        <v>98.959417273673253</v>
      </c>
      <c r="I8" s="6">
        <f t="shared" si="0"/>
        <v>-10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89.432176656151412</v>
      </c>
      <c r="M8" s="159">
        <f t="shared" si="2"/>
        <v>-100.5</v>
      </c>
      <c r="N8" s="187"/>
      <c r="O8" s="184"/>
    </row>
    <row r="9" spans="1:15" ht="18.75" x14ac:dyDescent="0.3">
      <c r="A9" s="3" t="s">
        <v>10</v>
      </c>
      <c r="B9" s="158" t="s">
        <v>6</v>
      </c>
      <c r="C9" s="158"/>
      <c r="D9" s="13">
        <v>402</v>
      </c>
      <c r="E9" s="95">
        <v>401</v>
      </c>
      <c r="F9" s="13">
        <v>478</v>
      </c>
      <c r="G9" s="95">
        <v>401</v>
      </c>
      <c r="H9" s="33">
        <f t="shared" si="3"/>
        <v>118.90547263681593</v>
      </c>
      <c r="I9" s="28">
        <f t="shared" si="0"/>
        <v>76</v>
      </c>
      <c r="J9" s="14">
        <f t="shared" si="4"/>
        <v>100</v>
      </c>
      <c r="K9" s="17">
        <f t="shared" si="1"/>
        <v>0</v>
      </c>
      <c r="L9" s="20">
        <f t="shared" si="5"/>
        <v>83.891213389121347</v>
      </c>
      <c r="M9" s="159">
        <f t="shared" si="2"/>
        <v>-77</v>
      </c>
      <c r="N9" s="187"/>
      <c r="O9" s="184"/>
    </row>
    <row r="10" spans="1:15" ht="18.75" x14ac:dyDescent="0.3">
      <c r="A10" s="3" t="s">
        <v>7</v>
      </c>
      <c r="B10" s="158" t="s">
        <v>6</v>
      </c>
      <c r="C10" s="158"/>
      <c r="D10" s="13">
        <v>555.66666666666663</v>
      </c>
      <c r="E10" s="95">
        <v>455.5</v>
      </c>
      <c r="F10" s="13">
        <v>555.66666666666663</v>
      </c>
      <c r="G10" s="95">
        <v>461</v>
      </c>
      <c r="H10" s="32">
        <f t="shared" si="3"/>
        <v>100</v>
      </c>
      <c r="I10" s="6">
        <f t="shared" si="0"/>
        <v>0</v>
      </c>
      <c r="J10" s="14">
        <f t="shared" si="4"/>
        <v>101.20746432491768</v>
      </c>
      <c r="K10" s="17">
        <f t="shared" si="1"/>
        <v>5.5</v>
      </c>
      <c r="L10" s="20">
        <f t="shared" si="5"/>
        <v>82.963407318536298</v>
      </c>
      <c r="M10" s="159">
        <f t="shared" si="2"/>
        <v>-94.666666666666629</v>
      </c>
      <c r="N10" s="187"/>
      <c r="O10" s="184"/>
    </row>
    <row r="11" spans="1:15" ht="18.75" x14ac:dyDescent="0.3">
      <c r="A11" s="3" t="s">
        <v>11</v>
      </c>
      <c r="B11" s="158" t="s">
        <v>6</v>
      </c>
      <c r="C11" s="158"/>
      <c r="D11" s="13">
        <v>361</v>
      </c>
      <c r="E11" s="95">
        <v>371.5</v>
      </c>
      <c r="F11" s="13">
        <v>367.33333333333331</v>
      </c>
      <c r="G11" s="95">
        <v>371.5</v>
      </c>
      <c r="H11" s="32">
        <f t="shared" si="3"/>
        <v>101.75438596491229</v>
      </c>
      <c r="I11" s="6">
        <f t="shared" si="0"/>
        <v>6.3333333333333144</v>
      </c>
      <c r="J11" s="14">
        <f t="shared" si="4"/>
        <v>100</v>
      </c>
      <c r="K11" s="17">
        <f t="shared" si="1"/>
        <v>0</v>
      </c>
      <c r="L11" s="20">
        <f t="shared" si="5"/>
        <v>101.13430127041742</v>
      </c>
      <c r="M11" s="159">
        <f t="shared" si="2"/>
        <v>4.1666666666666856</v>
      </c>
      <c r="N11" s="187"/>
      <c r="O11" s="184"/>
    </row>
    <row r="12" spans="1:15" ht="18.75" x14ac:dyDescent="0.3">
      <c r="A12" s="3" t="s">
        <v>12</v>
      </c>
      <c r="B12" s="158" t="s">
        <v>6</v>
      </c>
      <c r="C12" s="158" t="s">
        <v>47</v>
      </c>
      <c r="D12" s="13">
        <v>1300</v>
      </c>
      <c r="E12" s="95">
        <v>759</v>
      </c>
      <c r="F12" s="13">
        <v>1262</v>
      </c>
      <c r="G12" s="95">
        <v>759</v>
      </c>
      <c r="H12" s="32">
        <f t="shared" si="3"/>
        <v>97.076923076923066</v>
      </c>
      <c r="I12" s="6">
        <f t="shared" si="0"/>
        <v>-38</v>
      </c>
      <c r="J12" s="14">
        <f t="shared" si="4"/>
        <v>100</v>
      </c>
      <c r="K12" s="17">
        <f t="shared" si="1"/>
        <v>0</v>
      </c>
      <c r="L12" s="20">
        <f t="shared" si="5"/>
        <v>60.142630744849448</v>
      </c>
      <c r="M12" s="159">
        <f t="shared" si="2"/>
        <v>-503</v>
      </c>
      <c r="N12" s="187"/>
      <c r="O12" s="184"/>
    </row>
    <row r="13" spans="1:15" ht="57" customHeight="1" x14ac:dyDescent="0.3">
      <c r="A13" s="3" t="s">
        <v>13</v>
      </c>
      <c r="B13" s="158" t="s">
        <v>6</v>
      </c>
      <c r="C13" s="158" t="s">
        <v>51</v>
      </c>
      <c r="D13" s="13">
        <v>158.66666666666666</v>
      </c>
      <c r="E13" s="95">
        <v>110</v>
      </c>
      <c r="F13" s="13">
        <v>112.33333333333333</v>
      </c>
      <c r="G13" s="95">
        <v>121.5</v>
      </c>
      <c r="H13" s="32">
        <f t="shared" si="3"/>
        <v>70.798319327731093</v>
      </c>
      <c r="I13" s="11">
        <f t="shared" si="0"/>
        <v>-46.333333333333329</v>
      </c>
      <c r="J13" s="27">
        <f t="shared" si="4"/>
        <v>110.45454545454545</v>
      </c>
      <c r="K13" s="79">
        <f t="shared" si="1"/>
        <v>11.5</v>
      </c>
      <c r="L13" s="20">
        <f t="shared" si="5"/>
        <v>108.16023738872404</v>
      </c>
      <c r="M13" s="159">
        <f t="shared" si="2"/>
        <v>9.1666666666666714</v>
      </c>
      <c r="N13" s="18"/>
      <c r="O13" s="2"/>
    </row>
    <row r="14" spans="1:15" ht="18.75" x14ac:dyDescent="0.3">
      <c r="A14" s="3" t="s">
        <v>67</v>
      </c>
      <c r="B14" s="158" t="s">
        <v>6</v>
      </c>
      <c r="C14" s="158"/>
      <c r="D14" s="13">
        <v>309</v>
      </c>
      <c r="E14" s="95">
        <v>422.5</v>
      </c>
      <c r="F14" s="13">
        <v>309</v>
      </c>
      <c r="G14" s="95">
        <v>226</v>
      </c>
      <c r="H14" s="32">
        <f t="shared" si="3"/>
        <v>100</v>
      </c>
      <c r="I14" s="11">
        <f t="shared" si="0"/>
        <v>0</v>
      </c>
      <c r="J14" s="15">
        <f t="shared" si="4"/>
        <v>53.491124260355029</v>
      </c>
      <c r="K14" s="26">
        <f t="shared" si="1"/>
        <v>-196.5</v>
      </c>
      <c r="L14" s="20">
        <f t="shared" si="5"/>
        <v>73.139158576051784</v>
      </c>
      <c r="M14" s="159">
        <f t="shared" si="2"/>
        <v>-83</v>
      </c>
      <c r="N14" s="18"/>
      <c r="O14" s="2"/>
    </row>
    <row r="15" spans="1:15" ht="18.75" x14ac:dyDescent="0.3">
      <c r="A15" s="3" t="s">
        <v>14</v>
      </c>
      <c r="B15" s="158" t="s">
        <v>6</v>
      </c>
      <c r="C15" s="158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59">
        <f t="shared" si="2"/>
        <v>-224.5</v>
      </c>
      <c r="N15" s="18"/>
      <c r="O15" s="2"/>
    </row>
    <row r="16" spans="1:15" ht="93.75" x14ac:dyDescent="0.3">
      <c r="A16" s="3" t="s">
        <v>15</v>
      </c>
      <c r="B16" s="158" t="s">
        <v>6</v>
      </c>
      <c r="C16" s="158" t="s">
        <v>65</v>
      </c>
      <c r="D16" s="13">
        <v>1527</v>
      </c>
      <c r="E16" s="95">
        <v>1308.5</v>
      </c>
      <c r="F16" s="13">
        <v>1280.6666666666667</v>
      </c>
      <c r="G16" s="95">
        <v>1308.5</v>
      </c>
      <c r="H16" s="32">
        <f t="shared" si="3"/>
        <v>83.868151058720812</v>
      </c>
      <c r="I16" s="11">
        <f t="shared" si="0"/>
        <v>-246.33333333333326</v>
      </c>
      <c r="J16" s="14">
        <f t="shared" si="4"/>
        <v>100</v>
      </c>
      <c r="K16" s="17">
        <f t="shared" si="1"/>
        <v>0</v>
      </c>
      <c r="L16" s="20">
        <f t="shared" si="5"/>
        <v>102.17334721499218</v>
      </c>
      <c r="M16" s="159">
        <f t="shared" si="2"/>
        <v>27.833333333333258</v>
      </c>
      <c r="N16" s="187">
        <f>SUM(L16:L22)/7</f>
        <v>84.67025573951841</v>
      </c>
      <c r="O16" s="184">
        <f>SUM(M16:M22)/7</f>
        <v>-116.1583333333333</v>
      </c>
    </row>
    <row r="17" spans="1:15" ht="18.75" x14ac:dyDescent="0.3">
      <c r="A17" s="3" t="s">
        <v>35</v>
      </c>
      <c r="B17" s="158" t="s">
        <v>8</v>
      </c>
      <c r="C17" s="158" t="s">
        <v>48</v>
      </c>
      <c r="D17" s="13">
        <v>214</v>
      </c>
      <c r="E17" s="95">
        <v>206.66500000000002</v>
      </c>
      <c r="F17" s="13">
        <v>239</v>
      </c>
      <c r="G17" s="95">
        <v>206.66500000000002</v>
      </c>
      <c r="H17" s="33">
        <f t="shared" si="3"/>
        <v>111.68224299065422</v>
      </c>
      <c r="I17" s="28">
        <f t="shared" si="0"/>
        <v>25</v>
      </c>
      <c r="J17" s="14">
        <f t="shared" si="4"/>
        <v>100</v>
      </c>
      <c r="K17" s="17">
        <f t="shared" si="1"/>
        <v>0</v>
      </c>
      <c r="L17" s="20">
        <f t="shared" si="5"/>
        <v>86.470711297071134</v>
      </c>
      <c r="M17" s="159">
        <f>G18-F18</f>
        <v>43.666666666666686</v>
      </c>
      <c r="N17" s="187"/>
      <c r="O17" s="184"/>
    </row>
    <row r="18" spans="1:15" ht="18.75" x14ac:dyDescent="0.3">
      <c r="A18" s="3" t="s">
        <v>36</v>
      </c>
      <c r="B18" s="158" t="s">
        <v>6</v>
      </c>
      <c r="C18" s="158" t="s">
        <v>41</v>
      </c>
      <c r="D18" s="13">
        <v>453.33333333333331</v>
      </c>
      <c r="E18" s="95">
        <v>497</v>
      </c>
      <c r="F18" s="13">
        <v>453.33333333333331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109.63235294117648</v>
      </c>
      <c r="M18" s="159">
        <f t="shared" ref="M18:M27" si="6">G18-F18</f>
        <v>43.666666666666686</v>
      </c>
      <c r="N18" s="187"/>
      <c r="O18" s="184"/>
    </row>
    <row r="19" spans="1:15" ht="37.5" x14ac:dyDescent="0.3">
      <c r="A19" s="3" t="s">
        <v>37</v>
      </c>
      <c r="B19" s="158" t="s">
        <v>6</v>
      </c>
      <c r="C19" s="158" t="s">
        <v>52</v>
      </c>
      <c r="D19" s="13">
        <v>705</v>
      </c>
      <c r="E19" s="95">
        <v>465.69499999999999</v>
      </c>
      <c r="F19" s="13">
        <v>817.21999999999991</v>
      </c>
      <c r="G19" s="95">
        <v>465.69499999999999</v>
      </c>
      <c r="H19" s="33">
        <f t="shared" si="3"/>
        <v>115.91773049645388</v>
      </c>
      <c r="I19" s="28">
        <f t="shared" si="0"/>
        <v>112.21999999999991</v>
      </c>
      <c r="J19" s="14">
        <f t="shared" si="4"/>
        <v>100</v>
      </c>
      <c r="K19" s="17">
        <f t="shared" si="1"/>
        <v>0</v>
      </c>
      <c r="L19" s="20">
        <f t="shared" si="5"/>
        <v>56.985267125131543</v>
      </c>
      <c r="M19" s="159">
        <f t="shared" si="6"/>
        <v>-351.52499999999992</v>
      </c>
      <c r="N19" s="187"/>
      <c r="O19" s="184"/>
    </row>
    <row r="20" spans="1:15" ht="38.25" customHeight="1" x14ac:dyDescent="0.3">
      <c r="A20" s="3" t="s">
        <v>38</v>
      </c>
      <c r="B20" s="158" t="s">
        <v>6</v>
      </c>
      <c r="C20" s="158" t="s">
        <v>52</v>
      </c>
      <c r="D20" s="13">
        <v>816.66666666666663</v>
      </c>
      <c r="E20" s="95">
        <v>715.5</v>
      </c>
      <c r="F20" s="13">
        <v>816.66666666666663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87.612244897959187</v>
      </c>
      <c r="M20" s="159">
        <f t="shared" si="6"/>
        <v>-101.16666666666663</v>
      </c>
      <c r="N20" s="187"/>
      <c r="O20" s="184"/>
    </row>
    <row r="21" spans="1:15" ht="37.5" x14ac:dyDescent="0.3">
      <c r="A21" s="3" t="s">
        <v>16</v>
      </c>
      <c r="B21" s="158" t="s">
        <v>8</v>
      </c>
      <c r="C21" s="158" t="s">
        <v>52</v>
      </c>
      <c r="D21" s="13">
        <v>133.33333333333334</v>
      </c>
      <c r="E21" s="95">
        <v>115.25</v>
      </c>
      <c r="F21" s="13">
        <v>134</v>
      </c>
      <c r="G21" s="95">
        <v>115.25</v>
      </c>
      <c r="H21" s="32">
        <f t="shared" si="3"/>
        <v>100.49999999999999</v>
      </c>
      <c r="I21" s="6">
        <f t="shared" si="0"/>
        <v>0.66666666666665719</v>
      </c>
      <c r="J21" s="14">
        <f t="shared" si="4"/>
        <v>100</v>
      </c>
      <c r="K21" s="17">
        <f t="shared" si="1"/>
        <v>0</v>
      </c>
      <c r="L21" s="20">
        <f t="shared" si="5"/>
        <v>86.007462686567166</v>
      </c>
      <c r="M21" s="159">
        <f t="shared" si="6"/>
        <v>-18.75</v>
      </c>
      <c r="N21" s="187"/>
      <c r="O21" s="184"/>
    </row>
    <row r="22" spans="1:15" ht="18.75" x14ac:dyDescent="0.3">
      <c r="A22" s="3" t="s">
        <v>39</v>
      </c>
      <c r="B22" s="158" t="s">
        <v>6</v>
      </c>
      <c r="C22" s="158"/>
      <c r="D22" s="13">
        <v>1144.3333333333333</v>
      </c>
      <c r="E22" s="95">
        <v>805.5</v>
      </c>
      <c r="F22" s="13">
        <v>1262.3333333333333</v>
      </c>
      <c r="G22" s="95">
        <v>805.5</v>
      </c>
      <c r="H22" s="33">
        <f t="shared" si="3"/>
        <v>110.31168074570348</v>
      </c>
      <c r="I22" s="28">
        <f t="shared" si="0"/>
        <v>118</v>
      </c>
      <c r="J22" s="14">
        <f t="shared" si="4"/>
        <v>100</v>
      </c>
      <c r="K22" s="17">
        <f t="shared" si="1"/>
        <v>0</v>
      </c>
      <c r="L22" s="20">
        <f t="shared" si="5"/>
        <v>63.810404013731194</v>
      </c>
      <c r="M22" s="159">
        <f t="shared" si="6"/>
        <v>-456.83333333333326</v>
      </c>
      <c r="N22" s="187"/>
      <c r="O22" s="184"/>
    </row>
    <row r="23" spans="1:15" ht="18.75" x14ac:dyDescent="0.3">
      <c r="A23" s="3" t="s">
        <v>17</v>
      </c>
      <c r="B23" s="158" t="s">
        <v>9</v>
      </c>
      <c r="C23" s="158"/>
      <c r="D23" s="13">
        <v>208</v>
      </c>
      <c r="E23" s="95">
        <v>178</v>
      </c>
      <c r="F23" s="13">
        <v>206.33333333333334</v>
      </c>
      <c r="G23" s="95">
        <v>178</v>
      </c>
      <c r="H23" s="32">
        <f t="shared" si="3"/>
        <v>99.198717948717956</v>
      </c>
      <c r="I23" s="6">
        <f t="shared" si="0"/>
        <v>-1.6666666666666572</v>
      </c>
      <c r="J23" s="14">
        <f t="shared" si="4"/>
        <v>100</v>
      </c>
      <c r="K23" s="17">
        <f t="shared" si="1"/>
        <v>0</v>
      </c>
      <c r="L23" s="20">
        <f t="shared" si="5"/>
        <v>86.268174474959608</v>
      </c>
      <c r="M23" s="159">
        <f t="shared" si="6"/>
        <v>-28.333333333333343</v>
      </c>
      <c r="N23" s="18"/>
      <c r="O23" s="2"/>
    </row>
    <row r="24" spans="1:15" ht="18.75" x14ac:dyDescent="0.3">
      <c r="A24" s="3" t="s">
        <v>18</v>
      </c>
      <c r="B24" s="158" t="s">
        <v>6</v>
      </c>
      <c r="C24" s="158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59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58" t="s">
        <v>6</v>
      </c>
      <c r="C25" s="158" t="s">
        <v>54</v>
      </c>
      <c r="D25" s="13">
        <v>420.66666666666669</v>
      </c>
      <c r="E25" s="95">
        <v>293.5</v>
      </c>
      <c r="F25" s="13">
        <v>421.66666666666669</v>
      </c>
      <c r="G25" s="95">
        <v>293.5</v>
      </c>
      <c r="H25" s="32">
        <f t="shared" si="3"/>
        <v>100.2377179080824</v>
      </c>
      <c r="I25" s="6">
        <f t="shared" si="0"/>
        <v>1</v>
      </c>
      <c r="J25" s="14">
        <f t="shared" si="4"/>
        <v>100</v>
      </c>
      <c r="K25" s="17">
        <f t="shared" si="1"/>
        <v>0</v>
      </c>
      <c r="L25" s="20">
        <f t="shared" si="5"/>
        <v>69.604743083003953</v>
      </c>
      <c r="M25" s="159">
        <f t="shared" si="6"/>
        <v>-128.16666666666669</v>
      </c>
      <c r="N25" s="18"/>
      <c r="O25" s="2"/>
    </row>
    <row r="26" spans="1:15" ht="56.25" x14ac:dyDescent="0.3">
      <c r="A26" s="3" t="s">
        <v>40</v>
      </c>
      <c r="B26" s="158" t="s">
        <v>6</v>
      </c>
      <c r="C26" s="158" t="s">
        <v>55</v>
      </c>
      <c r="D26" s="13">
        <v>430.33333333333331</v>
      </c>
      <c r="E26" s="95">
        <v>319</v>
      </c>
      <c r="F26" s="13">
        <v>430.33333333333331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59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58" t="s">
        <v>6</v>
      </c>
      <c r="C27" s="158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59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58" t="s">
        <v>6</v>
      </c>
      <c r="C28" s="158"/>
      <c r="D28" s="13">
        <v>49</v>
      </c>
      <c r="E28" s="95">
        <v>52</v>
      </c>
      <c r="F28" s="13">
        <v>48.333333333333336</v>
      </c>
      <c r="G28" s="95">
        <v>52</v>
      </c>
      <c r="H28" s="32">
        <f t="shared" si="3"/>
        <v>98.639455782312936</v>
      </c>
      <c r="I28" s="6">
        <f t="shared" si="0"/>
        <v>-0.6666666666666643</v>
      </c>
      <c r="J28" s="14">
        <f t="shared" si="4"/>
        <v>100</v>
      </c>
      <c r="K28" s="17">
        <f t="shared" si="1"/>
        <v>0</v>
      </c>
      <c r="L28" s="20">
        <f t="shared" si="5"/>
        <v>107.58620689655172</v>
      </c>
      <c r="M28" s="159">
        <f>G29-F29</f>
        <v>-789.31999999999971</v>
      </c>
      <c r="N28" s="18"/>
      <c r="O28" s="2"/>
    </row>
    <row r="29" spans="1:15" ht="18.75" x14ac:dyDescent="0.3">
      <c r="A29" s="3" t="s">
        <v>22</v>
      </c>
      <c r="B29" s="158" t="s">
        <v>6</v>
      </c>
      <c r="C29" s="158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59">
        <f>G29-F29</f>
        <v>-789.31999999999971</v>
      </c>
      <c r="N29" s="18"/>
      <c r="O29" s="2"/>
    </row>
    <row r="30" spans="1:15" ht="18.75" x14ac:dyDescent="0.3">
      <c r="A30" s="3" t="s">
        <v>23</v>
      </c>
      <c r="B30" s="158" t="s">
        <v>6</v>
      </c>
      <c r="C30" s="158" t="s">
        <v>58</v>
      </c>
      <c r="D30" s="13">
        <v>66.5</v>
      </c>
      <c r="E30" s="95">
        <v>59.5</v>
      </c>
      <c r="F30" s="13">
        <v>66.5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89.473684210526315</v>
      </c>
      <c r="M30" s="159">
        <f>G31-F31</f>
        <v>-42</v>
      </c>
      <c r="N30" s="18"/>
      <c r="O30" s="2"/>
    </row>
    <row r="31" spans="1:15" ht="37.5" x14ac:dyDescent="0.3">
      <c r="A31" s="3" t="s">
        <v>24</v>
      </c>
      <c r="B31" s="158" t="s">
        <v>6</v>
      </c>
      <c r="C31" s="158"/>
      <c r="D31" s="13">
        <v>116</v>
      </c>
      <c r="E31" s="95">
        <v>74</v>
      </c>
      <c r="F31" s="13">
        <v>116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59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58" t="s">
        <v>6</v>
      </c>
      <c r="C32" s="158"/>
      <c r="D32" s="13">
        <v>113.86666666666667</v>
      </c>
      <c r="E32" s="95">
        <v>81.25</v>
      </c>
      <c r="F32" s="13">
        <v>113.86666666666667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59">
        <f t="shared" si="5"/>
        <v>71.355386416861819</v>
      </c>
      <c r="M32" s="159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58" t="s">
        <v>6</v>
      </c>
      <c r="C33" s="158" t="s">
        <v>53</v>
      </c>
      <c r="D33" s="13">
        <v>131.33333333333334</v>
      </c>
      <c r="E33" s="95">
        <v>101</v>
      </c>
      <c r="F33" s="13">
        <v>131.33333333333334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59">
        <f t="shared" si="7"/>
        <v>-30.333333333333343</v>
      </c>
      <c r="N33" s="187">
        <f>SUM(L33:L38)/6</f>
        <v>81.105052293104563</v>
      </c>
      <c r="O33" s="184">
        <f>SUM(M33:M38)/6</f>
        <v>-24.033333333333335</v>
      </c>
    </row>
    <row r="34" spans="1:15" ht="18.75" x14ac:dyDescent="0.3">
      <c r="A34" s="3" t="s">
        <v>63</v>
      </c>
      <c r="B34" s="158" t="s">
        <v>6</v>
      </c>
      <c r="C34" s="158"/>
      <c r="D34" s="13">
        <v>83.666666666666671</v>
      </c>
      <c r="E34" s="95">
        <v>70</v>
      </c>
      <c r="F34" s="13">
        <v>83.666666666666671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83.665338645418316</v>
      </c>
      <c r="M34" s="159">
        <f t="shared" si="7"/>
        <v>-13.666666666666671</v>
      </c>
      <c r="N34" s="187"/>
      <c r="O34" s="184"/>
    </row>
    <row r="35" spans="1:15" ht="18.75" x14ac:dyDescent="0.3">
      <c r="A35" s="3" t="s">
        <v>26</v>
      </c>
      <c r="B35" s="158" t="s">
        <v>6</v>
      </c>
      <c r="C35" s="158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59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58" t="s">
        <v>6</v>
      </c>
      <c r="C36" s="158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59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58" t="s">
        <v>6</v>
      </c>
      <c r="C37" s="158" t="s">
        <v>45</v>
      </c>
      <c r="D37" s="13">
        <v>149.83333333333334</v>
      </c>
      <c r="E37" s="95">
        <v>106.63</v>
      </c>
      <c r="F37" s="13">
        <v>149.83333333333334</v>
      </c>
      <c r="G37" s="95">
        <v>109.3</v>
      </c>
      <c r="H37" s="32">
        <f t="shared" si="3"/>
        <v>100</v>
      </c>
      <c r="I37" s="6">
        <f t="shared" si="0"/>
        <v>0</v>
      </c>
      <c r="J37" s="14">
        <f t="shared" si="4"/>
        <v>102.5039857450999</v>
      </c>
      <c r="K37" s="17">
        <f t="shared" si="1"/>
        <v>2.6700000000000017</v>
      </c>
      <c r="L37" s="20">
        <f t="shared" si="5"/>
        <v>72.947719688542819</v>
      </c>
      <c r="M37" s="159">
        <f t="shared" si="7"/>
        <v>-40.533333333333346</v>
      </c>
      <c r="N37" s="187"/>
      <c r="O37" s="184"/>
    </row>
    <row r="38" spans="1:15" ht="18.75" x14ac:dyDescent="0.3">
      <c r="A38" s="3" t="s">
        <v>44</v>
      </c>
      <c r="B38" s="158" t="s">
        <v>6</v>
      </c>
      <c r="C38" s="158" t="s">
        <v>41</v>
      </c>
      <c r="D38" s="13">
        <v>153</v>
      </c>
      <c r="E38" s="95">
        <v>109.3</v>
      </c>
      <c r="F38" s="13">
        <v>153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97.895699908508689</v>
      </c>
      <c r="K38" s="17">
        <f t="shared" si="1"/>
        <v>-2.2999999999999972</v>
      </c>
      <c r="L38" s="20">
        <f t="shared" si="5"/>
        <v>69.93464052287581</v>
      </c>
      <c r="M38" s="159">
        <f t="shared" si="7"/>
        <v>-46</v>
      </c>
      <c r="N38" s="187"/>
      <c r="O38" s="184"/>
    </row>
    <row r="39" spans="1:15" ht="18.75" x14ac:dyDescent="0.3">
      <c r="A39" s="3" t="s">
        <v>27</v>
      </c>
      <c r="B39" s="158" t="s">
        <v>6</v>
      </c>
      <c r="C39" s="158"/>
      <c r="D39" s="13">
        <v>95.5</v>
      </c>
      <c r="E39" s="95">
        <v>98.25</v>
      </c>
      <c r="F39" s="13">
        <v>95.5</v>
      </c>
      <c r="G39" s="95">
        <v>106.5</v>
      </c>
      <c r="H39" s="32">
        <f t="shared" si="3"/>
        <v>100</v>
      </c>
      <c r="I39" s="6">
        <f t="shared" si="0"/>
        <v>0</v>
      </c>
      <c r="J39" s="28">
        <f t="shared" si="4"/>
        <v>108.3969465648855</v>
      </c>
      <c r="K39" s="34">
        <f t="shared" si="1"/>
        <v>8.25</v>
      </c>
      <c r="L39" s="20">
        <f t="shared" si="5"/>
        <v>111.51832460732984</v>
      </c>
      <c r="M39" s="159">
        <f t="shared" si="7"/>
        <v>11</v>
      </c>
      <c r="N39" s="187">
        <f>SUM(L39:L45)/7</f>
        <v>91.193410740518829</v>
      </c>
      <c r="O39" s="184">
        <f>SUM(M39:M45)/7</f>
        <v>-15.821428571428571</v>
      </c>
    </row>
    <row r="40" spans="1:15" ht="18.75" x14ac:dyDescent="0.3">
      <c r="A40" s="3" t="s">
        <v>28</v>
      </c>
      <c r="B40" s="158" t="s">
        <v>6</v>
      </c>
      <c r="C40" s="158"/>
      <c r="D40" s="13">
        <v>131</v>
      </c>
      <c r="E40" s="95">
        <v>110.5</v>
      </c>
      <c r="F40" s="13">
        <v>131</v>
      </c>
      <c r="G40" s="95">
        <v>110.5</v>
      </c>
      <c r="H40" s="32">
        <f t="shared" si="3"/>
        <v>100</v>
      </c>
      <c r="I40" s="6">
        <f t="shared" si="0"/>
        <v>0</v>
      </c>
      <c r="J40" s="14">
        <f t="shared" si="4"/>
        <v>100</v>
      </c>
      <c r="K40" s="17">
        <f t="shared" si="1"/>
        <v>0</v>
      </c>
      <c r="L40" s="20">
        <f t="shared" si="5"/>
        <v>84.351145038167942</v>
      </c>
      <c r="M40" s="159">
        <f t="shared" si="7"/>
        <v>-20.5</v>
      </c>
      <c r="N40" s="187"/>
      <c r="O40" s="184"/>
    </row>
    <row r="41" spans="1:15" ht="18.75" x14ac:dyDescent="0.3">
      <c r="A41" s="3" t="s">
        <v>29</v>
      </c>
      <c r="B41" s="158" t="s">
        <v>6</v>
      </c>
      <c r="C41" s="158"/>
      <c r="D41" s="13">
        <v>110.5</v>
      </c>
      <c r="E41" s="95">
        <v>101.25</v>
      </c>
      <c r="F41" s="13">
        <v>110.5</v>
      </c>
      <c r="G41" s="95">
        <v>101.25</v>
      </c>
      <c r="H41" s="32">
        <f t="shared" si="3"/>
        <v>100</v>
      </c>
      <c r="I41" s="6">
        <f t="shared" si="0"/>
        <v>0</v>
      </c>
      <c r="J41" s="14">
        <f t="shared" si="4"/>
        <v>100</v>
      </c>
      <c r="K41" s="17">
        <f t="shared" si="1"/>
        <v>0</v>
      </c>
      <c r="L41" s="20">
        <f t="shared" si="5"/>
        <v>91.628959276018094</v>
      </c>
      <c r="M41" s="159">
        <f t="shared" si="7"/>
        <v>-9.25</v>
      </c>
      <c r="N41" s="187"/>
      <c r="O41" s="184"/>
    </row>
    <row r="42" spans="1:15" ht="18.75" x14ac:dyDescent="0.3">
      <c r="A42" s="3" t="s">
        <v>30</v>
      </c>
      <c r="B42" s="158" t="s">
        <v>6</v>
      </c>
      <c r="C42" s="158"/>
      <c r="D42" s="13">
        <v>145</v>
      </c>
      <c r="E42" s="95">
        <v>122.5</v>
      </c>
      <c r="F42" s="13">
        <v>145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100</v>
      </c>
      <c r="K42" s="17">
        <f t="shared" si="1"/>
        <v>0</v>
      </c>
      <c r="L42" s="20">
        <f t="shared" si="5"/>
        <v>84.482758620689651</v>
      </c>
      <c r="M42" s="159">
        <f t="shared" si="7"/>
        <v>-22.5</v>
      </c>
      <c r="N42" s="187"/>
      <c r="O42" s="184"/>
    </row>
    <row r="43" spans="1:15" ht="18.75" x14ac:dyDescent="0.3">
      <c r="A43" s="3" t="s">
        <v>64</v>
      </c>
      <c r="B43" s="158" t="s">
        <v>6</v>
      </c>
      <c r="C43" s="158"/>
      <c r="D43" s="13">
        <v>137.5</v>
      </c>
      <c r="E43" s="95">
        <v>116.5</v>
      </c>
      <c r="F43" s="13">
        <v>137.5</v>
      </c>
      <c r="G43" s="95">
        <v>113.5</v>
      </c>
      <c r="H43" s="32">
        <f t="shared" si="3"/>
        <v>100</v>
      </c>
      <c r="I43" s="6">
        <f t="shared" si="0"/>
        <v>0</v>
      </c>
      <c r="J43" s="14">
        <f t="shared" si="4"/>
        <v>97.424892703862668</v>
      </c>
      <c r="K43" s="17">
        <f t="shared" si="1"/>
        <v>-3</v>
      </c>
      <c r="L43" s="20">
        <f t="shared" si="5"/>
        <v>82.545454545454547</v>
      </c>
      <c r="M43" s="159">
        <f t="shared" si="7"/>
        <v>-24</v>
      </c>
      <c r="N43" s="187"/>
      <c r="O43" s="184"/>
    </row>
    <row r="44" spans="1:15" ht="37.5" x14ac:dyDescent="0.3">
      <c r="A44" s="3" t="s">
        <v>31</v>
      </c>
      <c r="B44" s="158" t="s">
        <v>6</v>
      </c>
      <c r="C44" s="158" t="s">
        <v>52</v>
      </c>
      <c r="D44" s="13">
        <v>287.5</v>
      </c>
      <c r="E44" s="95">
        <v>257</v>
      </c>
      <c r="F44" s="13">
        <v>286</v>
      </c>
      <c r="G44" s="95">
        <v>257</v>
      </c>
      <c r="H44" s="32">
        <f t="shared" si="3"/>
        <v>99.478260869565219</v>
      </c>
      <c r="I44" s="6">
        <f t="shared" si="0"/>
        <v>-1.5</v>
      </c>
      <c r="J44" s="14">
        <f t="shared" si="4"/>
        <v>100</v>
      </c>
      <c r="K44" s="17">
        <f t="shared" si="1"/>
        <v>0</v>
      </c>
      <c r="L44" s="20">
        <f t="shared" si="5"/>
        <v>89.860139860139867</v>
      </c>
      <c r="M44" s="159">
        <f t="shared" si="7"/>
        <v>-29</v>
      </c>
      <c r="N44" s="187"/>
      <c r="O44" s="184"/>
    </row>
    <row r="45" spans="1:15" ht="37.5" x14ac:dyDescent="0.3">
      <c r="A45" s="3" t="s">
        <v>46</v>
      </c>
      <c r="B45" s="158" t="s">
        <v>6</v>
      </c>
      <c r="C45" s="158" t="s">
        <v>52</v>
      </c>
      <c r="D45" s="13">
        <v>247.5</v>
      </c>
      <c r="E45" s="95">
        <v>232.5</v>
      </c>
      <c r="F45" s="13">
        <v>273.5</v>
      </c>
      <c r="G45" s="95">
        <v>257</v>
      </c>
      <c r="H45" s="33">
        <f t="shared" si="3"/>
        <v>110.50505050505051</v>
      </c>
      <c r="I45" s="28">
        <f t="shared" si="0"/>
        <v>26</v>
      </c>
      <c r="J45" s="14">
        <f t="shared" si="4"/>
        <v>110.53763440860216</v>
      </c>
      <c r="K45" s="17">
        <f t="shared" si="1"/>
        <v>24.5</v>
      </c>
      <c r="L45" s="20">
        <f t="shared" si="5"/>
        <v>93.967093235831811</v>
      </c>
      <c r="M45" s="159">
        <f t="shared" si="7"/>
        <v>-16.5</v>
      </c>
      <c r="N45" s="187"/>
      <c r="O45" s="184"/>
    </row>
    <row r="46" spans="1:15" ht="18.75" x14ac:dyDescent="0.3">
      <c r="A46" s="3" t="s">
        <v>32</v>
      </c>
      <c r="B46" s="158" t="s">
        <v>6</v>
      </c>
      <c r="C46" s="158" t="s">
        <v>60</v>
      </c>
      <c r="D46" s="13">
        <v>284</v>
      </c>
      <c r="E46" s="95">
        <v>244.5</v>
      </c>
      <c r="F46" s="13">
        <v>289</v>
      </c>
      <c r="G46" s="95">
        <v>244.5</v>
      </c>
      <c r="H46" s="32">
        <f t="shared" si="3"/>
        <v>101.7605633802817</v>
      </c>
      <c r="I46" s="6">
        <f t="shared" si="0"/>
        <v>5</v>
      </c>
      <c r="J46" s="14">
        <f t="shared" si="4"/>
        <v>100</v>
      </c>
      <c r="K46" s="17">
        <f t="shared" si="1"/>
        <v>0</v>
      </c>
      <c r="L46" s="20">
        <f t="shared" si="5"/>
        <v>84.602076124567475</v>
      </c>
      <c r="M46" s="159">
        <f t="shared" si="7"/>
        <v>-44.5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83.664782553948385</v>
      </c>
      <c r="M47" s="19">
        <f>SUM(M6:M46)/39</f>
        <v>-156.60850427350428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70" zoomScaleNormal="70" workbookViewId="0">
      <selection activeCell="I54" sqref="I5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161"/>
      <c r="D4" s="175" t="s">
        <v>1</v>
      </c>
      <c r="E4" s="175"/>
      <c r="F4" s="175"/>
      <c r="G4" s="175"/>
      <c r="H4" s="175" t="s">
        <v>105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16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162"/>
      <c r="D6" s="190">
        <v>46204</v>
      </c>
      <c r="E6" s="183"/>
      <c r="F6" s="190">
        <v>46211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6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63" t="s">
        <v>6</v>
      </c>
      <c r="C7" s="163" t="s">
        <v>45</v>
      </c>
      <c r="D7" s="13">
        <v>1200</v>
      </c>
      <c r="E7" s="95">
        <v>0</v>
      </c>
      <c r="F7" s="13">
        <v>1200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60">
        <v>0</v>
      </c>
      <c r="M7" s="160">
        <f t="shared" ref="M7:M16" si="2">G7-F7</f>
        <v>-1200</v>
      </c>
      <c r="N7" s="187">
        <f>SUM(L7:L12)/5</f>
        <v>87.791547235800337</v>
      </c>
      <c r="O7" s="184">
        <f>SUM(M7:M12)/5</f>
        <v>-373.93333333333334</v>
      </c>
    </row>
    <row r="8" spans="1:15" ht="18.75" x14ac:dyDescent="0.3">
      <c r="A8" s="3" t="s">
        <v>50</v>
      </c>
      <c r="B8" s="163" t="s">
        <v>6</v>
      </c>
      <c r="C8" s="163"/>
      <c r="D8" s="13">
        <v>951</v>
      </c>
      <c r="E8" s="95">
        <v>850.5</v>
      </c>
      <c r="F8" s="13">
        <v>951</v>
      </c>
      <c r="G8" s="95">
        <v>829</v>
      </c>
      <c r="H8" s="32">
        <f t="shared" ref="H8:H46" si="3">F8/D8*100</f>
        <v>100</v>
      </c>
      <c r="I8" s="6">
        <f t="shared" si="0"/>
        <v>0</v>
      </c>
      <c r="J8" s="14">
        <f t="shared" ref="J8:J46" si="4">G8/E8*100</f>
        <v>97.472075249853035</v>
      </c>
      <c r="K8" s="17">
        <f t="shared" si="1"/>
        <v>-21.5</v>
      </c>
      <c r="L8" s="20">
        <f t="shared" ref="L8:L46" si="5">G8/F8*100</f>
        <v>87.171398527865406</v>
      </c>
      <c r="M8" s="160">
        <f t="shared" si="2"/>
        <v>-122</v>
      </c>
      <c r="N8" s="187"/>
      <c r="O8" s="184"/>
    </row>
    <row r="9" spans="1:15" ht="18.75" x14ac:dyDescent="0.3">
      <c r="A9" s="3" t="s">
        <v>10</v>
      </c>
      <c r="B9" s="163" t="s">
        <v>6</v>
      </c>
      <c r="C9" s="163"/>
      <c r="D9" s="13">
        <v>478</v>
      </c>
      <c r="E9" s="95">
        <v>401</v>
      </c>
      <c r="F9" s="13">
        <v>440.66666666666669</v>
      </c>
      <c r="G9" s="95">
        <v>401</v>
      </c>
      <c r="H9" s="32">
        <f t="shared" si="3"/>
        <v>92.189679218967925</v>
      </c>
      <c r="I9" s="6">
        <f t="shared" si="0"/>
        <v>-37.333333333333314</v>
      </c>
      <c r="J9" s="14">
        <f t="shared" si="4"/>
        <v>100</v>
      </c>
      <c r="K9" s="17">
        <f t="shared" si="1"/>
        <v>0</v>
      </c>
      <c r="L9" s="20">
        <f t="shared" si="5"/>
        <v>90.998487140695914</v>
      </c>
      <c r="M9" s="160">
        <f t="shared" si="2"/>
        <v>-39.666666666666686</v>
      </c>
      <c r="N9" s="187"/>
      <c r="O9" s="184"/>
    </row>
    <row r="10" spans="1:15" ht="18.75" x14ac:dyDescent="0.3">
      <c r="A10" s="3" t="s">
        <v>7</v>
      </c>
      <c r="B10" s="163" t="s">
        <v>6</v>
      </c>
      <c r="C10" s="163"/>
      <c r="D10" s="13">
        <v>555.66666666666663</v>
      </c>
      <c r="E10" s="95">
        <v>461</v>
      </c>
      <c r="F10" s="13">
        <v>489</v>
      </c>
      <c r="G10" s="95">
        <v>461</v>
      </c>
      <c r="H10" s="32">
        <f t="shared" si="3"/>
        <v>88.002399520095992</v>
      </c>
      <c r="I10" s="6">
        <f t="shared" si="0"/>
        <v>-66.666666666666629</v>
      </c>
      <c r="J10" s="14">
        <f t="shared" si="4"/>
        <v>100</v>
      </c>
      <c r="K10" s="17">
        <f t="shared" si="1"/>
        <v>0</v>
      </c>
      <c r="L10" s="20">
        <f t="shared" si="5"/>
        <v>94.274028629856858</v>
      </c>
      <c r="M10" s="160">
        <f t="shared" si="2"/>
        <v>-28</v>
      </c>
      <c r="N10" s="187"/>
      <c r="O10" s="184"/>
    </row>
    <row r="11" spans="1:15" ht="18.75" x14ac:dyDescent="0.3">
      <c r="A11" s="3" t="s">
        <v>11</v>
      </c>
      <c r="B11" s="163" t="s">
        <v>6</v>
      </c>
      <c r="C11" s="163"/>
      <c r="D11" s="13">
        <v>367.33333333333331</v>
      </c>
      <c r="E11" s="95">
        <v>371.5</v>
      </c>
      <c r="F11" s="13">
        <v>361</v>
      </c>
      <c r="G11" s="95">
        <v>384</v>
      </c>
      <c r="H11" s="32">
        <f t="shared" si="3"/>
        <v>98.275862068965523</v>
      </c>
      <c r="I11" s="6">
        <f t="shared" si="0"/>
        <v>-6.3333333333333144</v>
      </c>
      <c r="J11" s="28">
        <f t="shared" si="4"/>
        <v>103.36473755047106</v>
      </c>
      <c r="K11" s="34">
        <f t="shared" si="1"/>
        <v>12.5</v>
      </c>
      <c r="L11" s="20">
        <f t="shared" si="5"/>
        <v>106.37119113573408</v>
      </c>
      <c r="M11" s="160">
        <f t="shared" si="2"/>
        <v>23</v>
      </c>
      <c r="N11" s="187"/>
      <c r="O11" s="184"/>
    </row>
    <row r="12" spans="1:15" ht="18.75" x14ac:dyDescent="0.3">
      <c r="A12" s="3" t="s">
        <v>12</v>
      </c>
      <c r="B12" s="163" t="s">
        <v>6</v>
      </c>
      <c r="C12" s="163" t="s">
        <v>47</v>
      </c>
      <c r="D12" s="13">
        <v>1262</v>
      </c>
      <c r="E12" s="95">
        <v>759</v>
      </c>
      <c r="F12" s="13">
        <v>1262</v>
      </c>
      <c r="G12" s="95">
        <v>759</v>
      </c>
      <c r="H12" s="32">
        <f t="shared" si="3"/>
        <v>100</v>
      </c>
      <c r="I12" s="6">
        <f t="shared" si="0"/>
        <v>0</v>
      </c>
      <c r="J12" s="14">
        <f t="shared" si="4"/>
        <v>100</v>
      </c>
      <c r="K12" s="17">
        <f t="shared" si="1"/>
        <v>0</v>
      </c>
      <c r="L12" s="20">
        <f t="shared" si="5"/>
        <v>60.142630744849448</v>
      </c>
      <c r="M12" s="160">
        <f t="shared" si="2"/>
        <v>-503</v>
      </c>
      <c r="N12" s="187"/>
      <c r="O12" s="184"/>
    </row>
    <row r="13" spans="1:15" ht="57" customHeight="1" x14ac:dyDescent="0.3">
      <c r="A13" s="3" t="s">
        <v>13</v>
      </c>
      <c r="B13" s="163" t="s">
        <v>6</v>
      </c>
      <c r="C13" s="163" t="s">
        <v>51</v>
      </c>
      <c r="D13" s="13">
        <v>112.33333333333333</v>
      </c>
      <c r="E13" s="95">
        <v>179.5</v>
      </c>
      <c r="F13" s="13">
        <v>112.33333333333333</v>
      </c>
      <c r="G13" s="95">
        <v>179.5</v>
      </c>
      <c r="H13" s="32">
        <f t="shared" si="3"/>
        <v>100</v>
      </c>
      <c r="I13" s="11">
        <f t="shared" si="0"/>
        <v>0</v>
      </c>
      <c r="J13" s="15">
        <f t="shared" si="4"/>
        <v>100</v>
      </c>
      <c r="K13" s="26">
        <f t="shared" si="1"/>
        <v>0</v>
      </c>
      <c r="L13" s="20">
        <f t="shared" si="5"/>
        <v>159.79228486646886</v>
      </c>
      <c r="M13" s="160">
        <f t="shared" si="2"/>
        <v>67.166666666666671</v>
      </c>
      <c r="N13" s="18"/>
      <c r="O13" s="2"/>
    </row>
    <row r="14" spans="1:15" ht="18.75" x14ac:dyDescent="0.3">
      <c r="A14" s="3" t="s">
        <v>67</v>
      </c>
      <c r="B14" s="163" t="s">
        <v>6</v>
      </c>
      <c r="C14" s="163"/>
      <c r="D14" s="13">
        <v>309</v>
      </c>
      <c r="E14" s="95">
        <v>226</v>
      </c>
      <c r="F14" s="13">
        <v>309</v>
      </c>
      <c r="G14" s="95">
        <v>226</v>
      </c>
      <c r="H14" s="32">
        <f t="shared" si="3"/>
        <v>100</v>
      </c>
      <c r="I14" s="11">
        <f t="shared" si="0"/>
        <v>0</v>
      </c>
      <c r="J14" s="15">
        <f t="shared" si="4"/>
        <v>100</v>
      </c>
      <c r="K14" s="26">
        <f t="shared" si="1"/>
        <v>0</v>
      </c>
      <c r="L14" s="20">
        <f t="shared" si="5"/>
        <v>73.139158576051784</v>
      </c>
      <c r="M14" s="160">
        <f t="shared" si="2"/>
        <v>-83</v>
      </c>
      <c r="N14" s="18"/>
      <c r="O14" s="2"/>
    </row>
    <row r="15" spans="1:15" ht="18.75" x14ac:dyDescent="0.3">
      <c r="A15" s="3" t="s">
        <v>14</v>
      </c>
      <c r="B15" s="163" t="s">
        <v>6</v>
      </c>
      <c r="C15" s="163"/>
      <c r="D15" s="13">
        <v>739.5</v>
      </c>
      <c r="E15" s="95">
        <v>515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100</v>
      </c>
      <c r="K15" s="26">
        <f t="shared" si="1"/>
        <v>0</v>
      </c>
      <c r="L15" s="20">
        <f t="shared" si="5"/>
        <v>69.641649763353612</v>
      </c>
      <c r="M15" s="160">
        <f t="shared" si="2"/>
        <v>-224.5</v>
      </c>
      <c r="N15" s="18"/>
      <c r="O15" s="2"/>
    </row>
    <row r="16" spans="1:15" ht="93.75" x14ac:dyDescent="0.3">
      <c r="A16" s="3" t="s">
        <v>15</v>
      </c>
      <c r="B16" s="163" t="s">
        <v>6</v>
      </c>
      <c r="C16" s="163" t="s">
        <v>65</v>
      </c>
      <c r="D16" s="13">
        <v>1447.3333333333333</v>
      </c>
      <c r="E16" s="95">
        <v>1308.5</v>
      </c>
      <c r="F16" s="13">
        <v>1518.6666666666667</v>
      </c>
      <c r="G16" s="95">
        <v>1308.5</v>
      </c>
      <c r="H16" s="33">
        <f t="shared" si="3"/>
        <v>104.92860432980196</v>
      </c>
      <c r="I16" s="27">
        <f t="shared" si="0"/>
        <v>71.333333333333485</v>
      </c>
      <c r="J16" s="14">
        <f t="shared" si="4"/>
        <v>100</v>
      </c>
      <c r="K16" s="17">
        <f t="shared" si="1"/>
        <v>0</v>
      </c>
      <c r="L16" s="20">
        <f t="shared" si="5"/>
        <v>86.161106233538192</v>
      </c>
      <c r="M16" s="160">
        <f t="shared" si="2"/>
        <v>-210.16666666666674</v>
      </c>
      <c r="N16" s="187">
        <f>SUM(L16:L22)/7</f>
        <v>82.778590917335137</v>
      </c>
      <c r="O16" s="184">
        <f>SUM(M16:M22)/7</f>
        <v>-154.39642857142857</v>
      </c>
    </row>
    <row r="17" spans="1:15" ht="18.75" x14ac:dyDescent="0.3">
      <c r="A17" s="3" t="s">
        <v>35</v>
      </c>
      <c r="B17" s="163" t="s">
        <v>8</v>
      </c>
      <c r="C17" s="163" t="s">
        <v>48</v>
      </c>
      <c r="D17" s="13">
        <v>232.33333333333334</v>
      </c>
      <c r="E17" s="95">
        <v>206.66500000000002</v>
      </c>
      <c r="F17" s="13">
        <v>240.66666666666666</v>
      </c>
      <c r="G17" s="95">
        <v>206.66500000000002</v>
      </c>
      <c r="H17" s="33">
        <f t="shared" si="3"/>
        <v>103.5868005738881</v>
      </c>
      <c r="I17" s="28">
        <f t="shared" si="0"/>
        <v>8.3333333333333144</v>
      </c>
      <c r="J17" s="14">
        <f t="shared" si="4"/>
        <v>100</v>
      </c>
      <c r="K17" s="17">
        <f t="shared" si="1"/>
        <v>0</v>
      </c>
      <c r="L17" s="20">
        <f t="shared" si="5"/>
        <v>85.871883656509709</v>
      </c>
      <c r="M17" s="160">
        <f>G18-F18</f>
        <v>73.333333333333314</v>
      </c>
      <c r="N17" s="187"/>
      <c r="O17" s="184"/>
    </row>
    <row r="18" spans="1:15" ht="18.75" x14ac:dyDescent="0.3">
      <c r="A18" s="3" t="s">
        <v>36</v>
      </c>
      <c r="B18" s="163" t="s">
        <v>6</v>
      </c>
      <c r="C18" s="163" t="s">
        <v>41</v>
      </c>
      <c r="D18" s="13">
        <v>423.66666666666669</v>
      </c>
      <c r="E18" s="95">
        <v>497</v>
      </c>
      <c r="F18" s="13">
        <v>423.66666666666669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117.30920535011802</v>
      </c>
      <c r="M18" s="160">
        <f t="shared" ref="M18:M27" si="6">G18-F18</f>
        <v>73.333333333333314</v>
      </c>
      <c r="N18" s="187"/>
      <c r="O18" s="184"/>
    </row>
    <row r="19" spans="1:15" ht="37.5" x14ac:dyDescent="0.3">
      <c r="A19" s="3" t="s">
        <v>37</v>
      </c>
      <c r="B19" s="163" t="s">
        <v>6</v>
      </c>
      <c r="C19" s="163" t="s">
        <v>52</v>
      </c>
      <c r="D19" s="13">
        <v>817.21999999999991</v>
      </c>
      <c r="E19" s="95">
        <v>465.69499999999999</v>
      </c>
      <c r="F19" s="13">
        <v>817.21999999999991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56.985267125131543</v>
      </c>
      <c r="M19" s="160">
        <f t="shared" si="6"/>
        <v>-351.52499999999992</v>
      </c>
      <c r="N19" s="187"/>
      <c r="O19" s="184"/>
    </row>
    <row r="20" spans="1:15" ht="38.25" customHeight="1" x14ac:dyDescent="0.3">
      <c r="A20" s="3" t="s">
        <v>38</v>
      </c>
      <c r="B20" s="163" t="s">
        <v>6</v>
      </c>
      <c r="C20" s="163" t="s">
        <v>52</v>
      </c>
      <c r="D20" s="13">
        <v>816.66666666666663</v>
      </c>
      <c r="E20" s="95">
        <v>715.5</v>
      </c>
      <c r="F20" s="13">
        <v>818.33333333333337</v>
      </c>
      <c r="G20" s="95">
        <v>715.5</v>
      </c>
      <c r="H20" s="32">
        <f t="shared" si="3"/>
        <v>100.20408163265306</v>
      </c>
      <c r="I20" s="6">
        <f t="shared" si="0"/>
        <v>1.6666666666667425</v>
      </c>
      <c r="J20" s="14">
        <f t="shared" si="4"/>
        <v>100</v>
      </c>
      <c r="K20" s="17">
        <f t="shared" si="1"/>
        <v>0</v>
      </c>
      <c r="L20" s="20">
        <f t="shared" si="5"/>
        <v>87.433808553971488</v>
      </c>
      <c r="M20" s="160">
        <f t="shared" si="6"/>
        <v>-102.83333333333337</v>
      </c>
      <c r="N20" s="187"/>
      <c r="O20" s="184"/>
    </row>
    <row r="21" spans="1:15" ht="37.5" x14ac:dyDescent="0.3">
      <c r="A21" s="3" t="s">
        <v>16</v>
      </c>
      <c r="B21" s="163" t="s">
        <v>8</v>
      </c>
      <c r="C21" s="163" t="s">
        <v>52</v>
      </c>
      <c r="D21" s="13">
        <v>134</v>
      </c>
      <c r="E21" s="95">
        <v>115.25</v>
      </c>
      <c r="F21" s="13">
        <v>134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86.007462686567166</v>
      </c>
      <c r="M21" s="160">
        <f t="shared" si="6"/>
        <v>-18.75</v>
      </c>
      <c r="N21" s="187"/>
      <c r="O21" s="184"/>
    </row>
    <row r="22" spans="1:15" ht="18.75" x14ac:dyDescent="0.3">
      <c r="A22" s="3" t="s">
        <v>39</v>
      </c>
      <c r="B22" s="163" t="s">
        <v>6</v>
      </c>
      <c r="C22" s="163"/>
      <c r="D22" s="13">
        <v>1262.3333333333333</v>
      </c>
      <c r="E22" s="95">
        <v>805.5</v>
      </c>
      <c r="F22" s="13">
        <v>1349.6666666666667</v>
      </c>
      <c r="G22" s="95">
        <v>805.5</v>
      </c>
      <c r="H22" s="33">
        <f t="shared" si="3"/>
        <v>106.91840506997625</v>
      </c>
      <c r="I22" s="28">
        <f t="shared" si="0"/>
        <v>87.333333333333485</v>
      </c>
      <c r="J22" s="14">
        <f t="shared" si="4"/>
        <v>100</v>
      </c>
      <c r="K22" s="17">
        <f t="shared" si="1"/>
        <v>0</v>
      </c>
      <c r="L22" s="20">
        <f t="shared" si="5"/>
        <v>59.681402815509998</v>
      </c>
      <c r="M22" s="160">
        <f t="shared" si="6"/>
        <v>-544.16666666666674</v>
      </c>
      <c r="N22" s="187"/>
      <c r="O22" s="184"/>
    </row>
    <row r="23" spans="1:15" ht="18.75" x14ac:dyDescent="0.3">
      <c r="A23" s="3" t="s">
        <v>17</v>
      </c>
      <c r="B23" s="163" t="s">
        <v>9</v>
      </c>
      <c r="C23" s="163"/>
      <c r="D23" s="13">
        <v>206.33333333333334</v>
      </c>
      <c r="E23" s="95">
        <v>175.5</v>
      </c>
      <c r="F23" s="13">
        <v>199.66666666666666</v>
      </c>
      <c r="G23" s="95">
        <v>175.5</v>
      </c>
      <c r="H23" s="32">
        <f t="shared" si="3"/>
        <v>96.768982229402255</v>
      </c>
      <c r="I23" s="6">
        <f t="shared" si="0"/>
        <v>-6.6666666666666856</v>
      </c>
      <c r="J23" s="14">
        <f t="shared" si="4"/>
        <v>100</v>
      </c>
      <c r="K23" s="17">
        <f t="shared" si="1"/>
        <v>0</v>
      </c>
      <c r="L23" s="20">
        <f t="shared" si="5"/>
        <v>87.896494156928213</v>
      </c>
      <c r="M23" s="160">
        <f t="shared" si="6"/>
        <v>-24.166666666666657</v>
      </c>
      <c r="N23" s="18"/>
      <c r="O23" s="2"/>
    </row>
    <row r="24" spans="1:15" ht="18.75" x14ac:dyDescent="0.3">
      <c r="A24" s="3" t="s">
        <v>18</v>
      </c>
      <c r="B24" s="163" t="s">
        <v>6</v>
      </c>
      <c r="C24" s="163" t="s">
        <v>53</v>
      </c>
      <c r="D24" s="13">
        <v>112.33333333333333</v>
      </c>
      <c r="E24" s="95">
        <v>102.75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14">
        <f t="shared" si="4"/>
        <v>100</v>
      </c>
      <c r="K24" s="17">
        <f t="shared" si="1"/>
        <v>0</v>
      </c>
      <c r="L24" s="20">
        <f t="shared" si="5"/>
        <v>91.468842729970333</v>
      </c>
      <c r="M24" s="160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63" t="s">
        <v>6</v>
      </c>
      <c r="C25" s="163" t="s">
        <v>54</v>
      </c>
      <c r="D25" s="13">
        <v>441.66666666666669</v>
      </c>
      <c r="E25" s="95">
        <v>293.5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14">
        <f t="shared" si="4"/>
        <v>100</v>
      </c>
      <c r="K25" s="17">
        <f t="shared" si="1"/>
        <v>0</v>
      </c>
      <c r="L25" s="20">
        <f t="shared" si="5"/>
        <v>66.452830188679243</v>
      </c>
      <c r="M25" s="160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63" t="s">
        <v>6</v>
      </c>
      <c r="C26" s="163" t="s">
        <v>55</v>
      </c>
      <c r="D26" s="13">
        <v>430.33333333333331</v>
      </c>
      <c r="E26" s="95">
        <v>319</v>
      </c>
      <c r="F26" s="13">
        <v>430.33333333333331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100</v>
      </c>
      <c r="K26" s="17">
        <f t="shared" si="1"/>
        <v>0</v>
      </c>
      <c r="L26" s="20">
        <f t="shared" si="5"/>
        <v>74.128582494190553</v>
      </c>
      <c r="M26" s="160">
        <f t="shared" si="6"/>
        <v>-111.33333333333331</v>
      </c>
      <c r="N26" s="18"/>
      <c r="O26" s="2"/>
    </row>
    <row r="27" spans="1:15" ht="18.75" x14ac:dyDescent="0.3">
      <c r="A27" s="3" t="s">
        <v>20</v>
      </c>
      <c r="B27" s="163" t="s">
        <v>6</v>
      </c>
      <c r="C27" s="163" t="s">
        <v>56</v>
      </c>
      <c r="D27" s="13">
        <v>1786.6666666666667</v>
      </c>
      <c r="E27" s="95">
        <v>1033.5</v>
      </c>
      <c r="F27" s="13">
        <v>1786.6666666666667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57.845149253731343</v>
      </c>
      <c r="M27" s="160">
        <f t="shared" si="6"/>
        <v>-753.16666666666674</v>
      </c>
      <c r="N27" s="18"/>
      <c r="O27" s="2"/>
    </row>
    <row r="28" spans="1:15" ht="18.75" x14ac:dyDescent="0.3">
      <c r="A28" s="3" t="s">
        <v>21</v>
      </c>
      <c r="B28" s="163" t="s">
        <v>6</v>
      </c>
      <c r="C28" s="163"/>
      <c r="D28" s="13">
        <v>48.333333333333336</v>
      </c>
      <c r="E28" s="95">
        <v>52</v>
      </c>
      <c r="F28" s="13">
        <v>50</v>
      </c>
      <c r="G28" s="95">
        <v>52</v>
      </c>
      <c r="H28" s="33">
        <f t="shared" si="3"/>
        <v>103.44827586206895</v>
      </c>
      <c r="I28" s="28">
        <f t="shared" si="0"/>
        <v>1.6666666666666643</v>
      </c>
      <c r="J28" s="14">
        <f t="shared" si="4"/>
        <v>100</v>
      </c>
      <c r="K28" s="17">
        <f t="shared" si="1"/>
        <v>0</v>
      </c>
      <c r="L28" s="20">
        <f t="shared" si="5"/>
        <v>104</v>
      </c>
      <c r="M28" s="160">
        <f>G29-F29</f>
        <v>-789.31999999999971</v>
      </c>
      <c r="N28" s="18"/>
      <c r="O28" s="2"/>
    </row>
    <row r="29" spans="1:15" ht="18.75" x14ac:dyDescent="0.3">
      <c r="A29" s="3" t="s">
        <v>22</v>
      </c>
      <c r="B29" s="163" t="s">
        <v>6</v>
      </c>
      <c r="C29" s="163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60">
        <f>G29-F29</f>
        <v>-789.31999999999971</v>
      </c>
      <c r="N29" s="18"/>
      <c r="O29" s="2"/>
    </row>
    <row r="30" spans="1:15" ht="18.75" x14ac:dyDescent="0.3">
      <c r="A30" s="3" t="s">
        <v>23</v>
      </c>
      <c r="B30" s="163" t="s">
        <v>6</v>
      </c>
      <c r="C30" s="163" t="s">
        <v>58</v>
      </c>
      <c r="D30" s="13">
        <v>79.833333333333329</v>
      </c>
      <c r="E30" s="95">
        <v>59.5</v>
      </c>
      <c r="F30" s="13">
        <v>66.5</v>
      </c>
      <c r="G30" s="95">
        <v>59.5</v>
      </c>
      <c r="H30" s="32">
        <f t="shared" si="3"/>
        <v>83.298538622129442</v>
      </c>
      <c r="I30" s="6">
        <f t="shared" si="0"/>
        <v>-13.333333333333329</v>
      </c>
      <c r="J30" s="14">
        <f t="shared" si="4"/>
        <v>100</v>
      </c>
      <c r="K30" s="17">
        <f t="shared" si="1"/>
        <v>0</v>
      </c>
      <c r="L30" s="20">
        <f t="shared" si="5"/>
        <v>89.473684210526315</v>
      </c>
      <c r="M30" s="160">
        <f>G31-F31</f>
        <v>-42</v>
      </c>
      <c r="N30" s="18"/>
      <c r="O30" s="2"/>
    </row>
    <row r="31" spans="1:15" ht="37.5" x14ac:dyDescent="0.3">
      <c r="A31" s="3" t="s">
        <v>24</v>
      </c>
      <c r="B31" s="163" t="s">
        <v>6</v>
      </c>
      <c r="C31" s="163"/>
      <c r="D31" s="13">
        <v>116</v>
      </c>
      <c r="E31" s="95">
        <v>74</v>
      </c>
      <c r="F31" s="13">
        <v>116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63.793103448275865</v>
      </c>
      <c r="M31" s="160">
        <f t="shared" ref="M31:M46" si="7">G31-F31</f>
        <v>-42</v>
      </c>
      <c r="N31" s="187">
        <f>SUM(L31:L32)/2</f>
        <v>67.574244932568845</v>
      </c>
      <c r="O31" s="184">
        <f>SUM(M31:M32)/2</f>
        <v>-37.308333333333337</v>
      </c>
    </row>
    <row r="32" spans="1:15" ht="37.5" x14ac:dyDescent="0.3">
      <c r="A32" s="3" t="s">
        <v>0</v>
      </c>
      <c r="B32" s="163" t="s">
        <v>6</v>
      </c>
      <c r="C32" s="163"/>
      <c r="D32" s="13">
        <v>113.86666666666667</v>
      </c>
      <c r="E32" s="95">
        <v>81.25</v>
      </c>
      <c r="F32" s="13">
        <v>113.86666666666667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60">
        <f t="shared" si="5"/>
        <v>71.355386416861819</v>
      </c>
      <c r="M32" s="160">
        <f t="shared" si="7"/>
        <v>-32.616666666666674</v>
      </c>
      <c r="N32" s="187"/>
      <c r="O32" s="184"/>
    </row>
    <row r="33" spans="1:15" ht="18.75" x14ac:dyDescent="0.3">
      <c r="A33" s="3" t="s">
        <v>25</v>
      </c>
      <c r="B33" s="163" t="s">
        <v>6</v>
      </c>
      <c r="C33" s="163" t="s">
        <v>53</v>
      </c>
      <c r="D33" s="13">
        <v>131.33333333333334</v>
      </c>
      <c r="E33" s="95">
        <v>101</v>
      </c>
      <c r="F33" s="13">
        <v>131.33333333333334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76.903553299492373</v>
      </c>
      <c r="M33" s="160">
        <f t="shared" si="7"/>
        <v>-30.333333333333343</v>
      </c>
      <c r="N33" s="187">
        <f>SUM(L33:L38)/6</f>
        <v>87.929976953042924</v>
      </c>
      <c r="O33" s="184">
        <f>SUM(M33:M38)/6</f>
        <v>-14.58888888888889</v>
      </c>
    </row>
    <row r="34" spans="1:15" ht="18.75" x14ac:dyDescent="0.3">
      <c r="A34" s="3" t="s">
        <v>63</v>
      </c>
      <c r="B34" s="163" t="s">
        <v>6</v>
      </c>
      <c r="C34" s="163"/>
      <c r="D34" s="13">
        <v>82</v>
      </c>
      <c r="E34" s="95">
        <v>70</v>
      </c>
      <c r="F34" s="13">
        <v>82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85.365853658536579</v>
      </c>
      <c r="M34" s="160">
        <f t="shared" si="7"/>
        <v>-12</v>
      </c>
      <c r="N34" s="187"/>
      <c r="O34" s="184"/>
    </row>
    <row r="35" spans="1:15" ht="18.75" x14ac:dyDescent="0.3">
      <c r="A35" s="3" t="s">
        <v>26</v>
      </c>
      <c r="B35" s="163" t="s">
        <v>6</v>
      </c>
      <c r="C35" s="163" t="s">
        <v>59</v>
      </c>
      <c r="D35" s="13">
        <v>80.333333333333329</v>
      </c>
      <c r="E35" s="95">
        <v>73</v>
      </c>
      <c r="F35" s="13">
        <v>80.333333333333329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90.871369294605813</v>
      </c>
      <c r="M35" s="160">
        <f t="shared" si="7"/>
        <v>-7.3333333333333286</v>
      </c>
      <c r="N35" s="187"/>
      <c r="O35" s="184"/>
    </row>
    <row r="36" spans="1:15" ht="18.75" x14ac:dyDescent="0.3">
      <c r="A36" s="3" t="s">
        <v>42</v>
      </c>
      <c r="B36" s="163" t="s">
        <v>6</v>
      </c>
      <c r="C36" s="163" t="s">
        <v>53</v>
      </c>
      <c r="D36" s="13">
        <v>82.333333333333329</v>
      </c>
      <c r="E36" s="95">
        <v>76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100</v>
      </c>
      <c r="K36" s="17">
        <f t="shared" si="1"/>
        <v>0</v>
      </c>
      <c r="L36" s="20">
        <f t="shared" si="5"/>
        <v>92.307692307692307</v>
      </c>
      <c r="M36" s="160">
        <f t="shared" si="7"/>
        <v>-6.3333333333333286</v>
      </c>
      <c r="N36" s="187"/>
      <c r="O36" s="184"/>
    </row>
    <row r="37" spans="1:15" ht="18.75" x14ac:dyDescent="0.3">
      <c r="A37" s="3" t="s">
        <v>43</v>
      </c>
      <c r="B37" s="163" t="s">
        <v>6</v>
      </c>
      <c r="C37" s="163" t="s">
        <v>45</v>
      </c>
      <c r="D37" s="13">
        <v>149.83333333333334</v>
      </c>
      <c r="E37" s="95">
        <v>109.3</v>
      </c>
      <c r="F37" s="13">
        <v>149.83333333333334</v>
      </c>
      <c r="G37" s="95">
        <v>109.3</v>
      </c>
      <c r="H37" s="32">
        <f t="shared" si="3"/>
        <v>100</v>
      </c>
      <c r="I37" s="6">
        <f t="shared" si="0"/>
        <v>0</v>
      </c>
      <c r="J37" s="14">
        <f t="shared" si="4"/>
        <v>100</v>
      </c>
      <c r="K37" s="17">
        <f t="shared" si="1"/>
        <v>0</v>
      </c>
      <c r="L37" s="20">
        <f t="shared" si="5"/>
        <v>72.947719688542819</v>
      </c>
      <c r="M37" s="160">
        <f t="shared" si="7"/>
        <v>-40.533333333333346</v>
      </c>
      <c r="N37" s="187"/>
      <c r="O37" s="184"/>
    </row>
    <row r="38" spans="1:15" ht="18.75" x14ac:dyDescent="0.3">
      <c r="A38" s="3" t="s">
        <v>44</v>
      </c>
      <c r="B38" s="163" t="s">
        <v>6</v>
      </c>
      <c r="C38" s="163" t="s">
        <v>41</v>
      </c>
      <c r="D38" s="13">
        <v>98</v>
      </c>
      <c r="E38" s="95">
        <v>107</v>
      </c>
      <c r="F38" s="13">
        <v>98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100</v>
      </c>
      <c r="K38" s="17">
        <f t="shared" si="1"/>
        <v>0</v>
      </c>
      <c r="L38" s="20">
        <f t="shared" si="5"/>
        <v>109.18367346938776</v>
      </c>
      <c r="M38" s="160">
        <f t="shared" si="7"/>
        <v>9</v>
      </c>
      <c r="N38" s="187"/>
      <c r="O38" s="184"/>
    </row>
    <row r="39" spans="1:15" ht="18.75" x14ac:dyDescent="0.3">
      <c r="A39" s="3" t="s">
        <v>27</v>
      </c>
      <c r="B39" s="163" t="s">
        <v>6</v>
      </c>
      <c r="C39" s="163"/>
      <c r="D39" s="13">
        <v>106.33333333333333</v>
      </c>
      <c r="E39" s="95">
        <v>98.25</v>
      </c>
      <c r="F39" s="13">
        <v>115</v>
      </c>
      <c r="G39" s="95">
        <v>98.25</v>
      </c>
      <c r="H39" s="33">
        <f t="shared" si="3"/>
        <v>108.15047021943573</v>
      </c>
      <c r="I39" s="28">
        <f t="shared" si="0"/>
        <v>8.6666666666666714</v>
      </c>
      <c r="J39" s="14">
        <f t="shared" si="4"/>
        <v>100</v>
      </c>
      <c r="K39" s="17">
        <f t="shared" si="1"/>
        <v>0</v>
      </c>
      <c r="L39" s="20">
        <f t="shared" si="5"/>
        <v>85.434782608695642</v>
      </c>
      <c r="M39" s="160">
        <f t="shared" si="7"/>
        <v>-16.75</v>
      </c>
      <c r="N39" s="187">
        <f>SUM(L39:L45)/7</f>
        <v>92.117880740445727</v>
      </c>
      <c r="O39" s="184">
        <f>SUM(M39:M45)/7</f>
        <v>-12.619047619047619</v>
      </c>
    </row>
    <row r="40" spans="1:15" ht="18.75" x14ac:dyDescent="0.3">
      <c r="A40" s="3" t="s">
        <v>28</v>
      </c>
      <c r="B40" s="163" t="s">
        <v>6</v>
      </c>
      <c r="C40" s="163"/>
      <c r="D40" s="13">
        <v>114.66666666666667</v>
      </c>
      <c r="E40" s="95">
        <v>110.5</v>
      </c>
      <c r="F40" s="13">
        <v>116</v>
      </c>
      <c r="G40" s="95">
        <v>110.5</v>
      </c>
      <c r="H40" s="32">
        <f t="shared" si="3"/>
        <v>101.16279069767442</v>
      </c>
      <c r="I40" s="6">
        <f t="shared" si="0"/>
        <v>1.3333333333333286</v>
      </c>
      <c r="J40" s="14">
        <f t="shared" si="4"/>
        <v>100</v>
      </c>
      <c r="K40" s="17">
        <f t="shared" si="1"/>
        <v>0</v>
      </c>
      <c r="L40" s="20">
        <f t="shared" si="5"/>
        <v>95.258620689655174</v>
      </c>
      <c r="M40" s="160">
        <f t="shared" si="7"/>
        <v>-5.5</v>
      </c>
      <c r="N40" s="187"/>
      <c r="O40" s="184"/>
    </row>
    <row r="41" spans="1:15" ht="18.75" x14ac:dyDescent="0.3">
      <c r="A41" s="3" t="s">
        <v>29</v>
      </c>
      <c r="B41" s="163" t="s">
        <v>6</v>
      </c>
      <c r="C41" s="163"/>
      <c r="D41" s="13">
        <v>106.33333333333333</v>
      </c>
      <c r="E41" s="95">
        <v>98.25</v>
      </c>
      <c r="F41" s="13">
        <v>104.66666666666667</v>
      </c>
      <c r="G41" s="95">
        <v>98.25</v>
      </c>
      <c r="H41" s="32">
        <f t="shared" si="3"/>
        <v>98.432601880877755</v>
      </c>
      <c r="I41" s="6">
        <f t="shared" si="0"/>
        <v>-1.6666666666666572</v>
      </c>
      <c r="J41" s="14">
        <f t="shared" si="4"/>
        <v>100</v>
      </c>
      <c r="K41" s="17">
        <f t="shared" si="1"/>
        <v>0</v>
      </c>
      <c r="L41" s="20">
        <f t="shared" si="5"/>
        <v>93.869426751592357</v>
      </c>
      <c r="M41" s="160">
        <f t="shared" si="7"/>
        <v>-6.4166666666666714</v>
      </c>
      <c r="N41" s="187"/>
      <c r="O41" s="184"/>
    </row>
    <row r="42" spans="1:15" ht="18.75" x14ac:dyDescent="0.3">
      <c r="A42" s="3" t="s">
        <v>30</v>
      </c>
      <c r="B42" s="163" t="s">
        <v>6</v>
      </c>
      <c r="C42" s="163"/>
      <c r="D42" s="13">
        <v>135</v>
      </c>
      <c r="E42" s="95">
        <v>122.5</v>
      </c>
      <c r="F42" s="13">
        <v>128.33333333333334</v>
      </c>
      <c r="G42" s="95">
        <v>116.5</v>
      </c>
      <c r="H42" s="32">
        <f t="shared" si="3"/>
        <v>95.061728395061735</v>
      </c>
      <c r="I42" s="6">
        <f t="shared" si="0"/>
        <v>-6.6666666666666572</v>
      </c>
      <c r="J42" s="14">
        <f t="shared" si="4"/>
        <v>95.102040816326522</v>
      </c>
      <c r="K42" s="17">
        <f t="shared" si="1"/>
        <v>-6</v>
      </c>
      <c r="L42" s="20">
        <f t="shared" si="5"/>
        <v>90.779220779220765</v>
      </c>
      <c r="M42" s="160">
        <f t="shared" si="7"/>
        <v>-11.833333333333343</v>
      </c>
      <c r="N42" s="187"/>
      <c r="O42" s="184"/>
    </row>
    <row r="43" spans="1:15" ht="18.75" x14ac:dyDescent="0.3">
      <c r="A43" s="3" t="s">
        <v>64</v>
      </c>
      <c r="B43" s="163" t="s">
        <v>6</v>
      </c>
      <c r="C43" s="163"/>
      <c r="D43" s="13">
        <v>120.66666666666667</v>
      </c>
      <c r="E43" s="95">
        <v>113.5</v>
      </c>
      <c r="F43" s="13">
        <v>125</v>
      </c>
      <c r="G43" s="95">
        <v>116.5</v>
      </c>
      <c r="H43" s="33">
        <f t="shared" si="3"/>
        <v>103.59116022099445</v>
      </c>
      <c r="I43" s="28">
        <f t="shared" si="0"/>
        <v>4.3333333333333286</v>
      </c>
      <c r="J43" s="14">
        <f t="shared" si="4"/>
        <v>102.6431718061674</v>
      </c>
      <c r="K43" s="17">
        <f t="shared" si="1"/>
        <v>3</v>
      </c>
      <c r="L43" s="20">
        <f t="shared" si="5"/>
        <v>93.2</v>
      </c>
      <c r="M43" s="160">
        <f t="shared" si="7"/>
        <v>-8.5</v>
      </c>
      <c r="N43" s="187"/>
      <c r="O43" s="184"/>
    </row>
    <row r="44" spans="1:15" ht="37.5" x14ac:dyDescent="0.3">
      <c r="A44" s="3" t="s">
        <v>31</v>
      </c>
      <c r="B44" s="163" t="s">
        <v>6</v>
      </c>
      <c r="C44" s="163" t="s">
        <v>52</v>
      </c>
      <c r="D44" s="13">
        <v>296.66666666666669</v>
      </c>
      <c r="E44" s="95">
        <v>257</v>
      </c>
      <c r="F44" s="13">
        <v>262.33333333333331</v>
      </c>
      <c r="G44" s="95">
        <v>257</v>
      </c>
      <c r="H44" s="32">
        <f t="shared" si="3"/>
        <v>88.426966292134821</v>
      </c>
      <c r="I44" s="6">
        <f t="shared" si="0"/>
        <v>-34.333333333333371</v>
      </c>
      <c r="J44" s="14">
        <f t="shared" si="4"/>
        <v>100</v>
      </c>
      <c r="K44" s="17">
        <f t="shared" si="1"/>
        <v>0</v>
      </c>
      <c r="L44" s="20">
        <f t="shared" si="5"/>
        <v>97.966963151207125</v>
      </c>
      <c r="M44" s="160">
        <f t="shared" si="7"/>
        <v>-5.3333333333333144</v>
      </c>
      <c r="N44" s="187"/>
      <c r="O44" s="184"/>
    </row>
    <row r="45" spans="1:15" ht="37.5" x14ac:dyDescent="0.3">
      <c r="A45" s="3" t="s">
        <v>46</v>
      </c>
      <c r="B45" s="163" t="s">
        <v>6</v>
      </c>
      <c r="C45" s="163" t="s">
        <v>52</v>
      </c>
      <c r="D45" s="13">
        <v>288.66666666666669</v>
      </c>
      <c r="E45" s="95">
        <v>269</v>
      </c>
      <c r="F45" s="13">
        <v>291</v>
      </c>
      <c r="G45" s="95">
        <v>257</v>
      </c>
      <c r="H45" s="32">
        <f t="shared" si="3"/>
        <v>100.80831408775981</v>
      </c>
      <c r="I45" s="6">
        <f t="shared" si="0"/>
        <v>2.3333333333333144</v>
      </c>
      <c r="J45" s="14">
        <f t="shared" si="4"/>
        <v>95.539033457249062</v>
      </c>
      <c r="K45" s="17">
        <f t="shared" si="1"/>
        <v>-12</v>
      </c>
      <c r="L45" s="20">
        <f t="shared" si="5"/>
        <v>88.31615120274914</v>
      </c>
      <c r="M45" s="160">
        <f t="shared" si="7"/>
        <v>-34</v>
      </c>
      <c r="N45" s="187"/>
      <c r="O45" s="184"/>
    </row>
    <row r="46" spans="1:15" ht="18.75" x14ac:dyDescent="0.3">
      <c r="A46" s="3" t="s">
        <v>32</v>
      </c>
      <c r="B46" s="163" t="s">
        <v>6</v>
      </c>
      <c r="C46" s="163" t="s">
        <v>60</v>
      </c>
      <c r="D46" s="13">
        <v>299.33333333333331</v>
      </c>
      <c r="E46" s="95">
        <v>244.5</v>
      </c>
      <c r="F46" s="13">
        <v>299.33333333333331</v>
      </c>
      <c r="G46" s="95">
        <v>244.5</v>
      </c>
      <c r="H46" s="32">
        <f t="shared" si="3"/>
        <v>100</v>
      </c>
      <c r="I46" s="6">
        <f t="shared" si="0"/>
        <v>0</v>
      </c>
      <c r="J46" s="14">
        <f t="shared" si="4"/>
        <v>100</v>
      </c>
      <c r="K46" s="17">
        <f t="shared" si="1"/>
        <v>0</v>
      </c>
      <c r="L46" s="20">
        <f t="shared" si="5"/>
        <v>81.681514476614709</v>
      </c>
      <c r="M46" s="160">
        <f t="shared" si="7"/>
        <v>-54.833333333333314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86.207728110990587</v>
      </c>
      <c r="M47" s="19">
        <f>SUM(M6:M46)/39</f>
        <v>-158.02944444444444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3"/>
      <c r="D4" s="175" t="s">
        <v>1</v>
      </c>
      <c r="E4" s="175"/>
      <c r="F4" s="175"/>
      <c r="G4" s="175"/>
      <c r="H4" s="175" t="s">
        <v>83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4"/>
      <c r="D6" s="182">
        <v>45868</v>
      </c>
      <c r="E6" s="183"/>
      <c r="F6" s="182">
        <v>45875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87">
        <f>SUM(L7:L12)/5</f>
        <v>81.03026779144453</v>
      </c>
      <c r="O7" s="184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87"/>
      <c r="O8" s="184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87"/>
      <c r="O9" s="184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87"/>
      <c r="O10" s="184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87"/>
      <c r="O11" s="184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87"/>
      <c r="O12" s="184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87">
        <f>SUM(L16:L22)/7</f>
        <v>87.062025440138498</v>
      </c>
      <c r="O16" s="184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87"/>
      <c r="O17" s="184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87"/>
      <c r="O18" s="184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87"/>
      <c r="O19" s="184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87"/>
      <c r="O20" s="184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87"/>
      <c r="O21" s="184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87"/>
      <c r="O22" s="184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87">
        <f>SUM(L31:L32)/2</f>
        <v>84.363778380770157</v>
      </c>
      <c r="O31" s="184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87"/>
      <c r="O32" s="184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87">
        <f>SUM(L33:L38)/6</f>
        <v>83.150404883319666</v>
      </c>
      <c r="O33" s="184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87"/>
      <c r="O34" s="184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87"/>
      <c r="O36" s="184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87"/>
      <c r="O37" s="184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87"/>
      <c r="O38" s="184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87">
        <f>SUM(L39:L45)/6</f>
        <v>106.20772561694196</v>
      </c>
      <c r="O39" s="184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87"/>
      <c r="O40" s="184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87"/>
      <c r="O41" s="184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87"/>
      <c r="O42" s="184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87"/>
      <c r="O43" s="184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87"/>
      <c r="O44" s="184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87"/>
      <c r="O45" s="184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48"/>
      <c r="D4" s="175" t="s">
        <v>1</v>
      </c>
      <c r="E4" s="175"/>
      <c r="F4" s="175"/>
      <c r="G4" s="175"/>
      <c r="H4" s="175" t="s">
        <v>82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49"/>
      <c r="D6" s="182">
        <v>45882</v>
      </c>
      <c r="E6" s="183"/>
      <c r="F6" s="182">
        <v>45889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87">
        <f>SUM(L7:L12)/5</f>
        <v>81.576633470192164</v>
      </c>
      <c r="O7" s="184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87"/>
      <c r="O8" s="184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87"/>
      <c r="O9" s="184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87"/>
      <c r="O10" s="184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87"/>
      <c r="O11" s="184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87"/>
      <c r="O12" s="184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87">
        <f>SUM(L16:L22)/7</f>
        <v>84.72420625559343</v>
      </c>
      <c r="O16" s="184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87"/>
      <c r="O17" s="184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87"/>
      <c r="O18" s="184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87"/>
      <c r="O19" s="184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87"/>
      <c r="O20" s="184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87"/>
      <c r="O21" s="184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87"/>
      <c r="O22" s="184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87">
        <f>SUM(L31:L32)/2</f>
        <v>85.967912550386401</v>
      </c>
      <c r="O31" s="184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87">
        <f>SUM(L33:L38)/6</f>
        <v>80.175009922287003</v>
      </c>
      <c r="O33" s="184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87"/>
      <c r="O34" s="184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87">
        <f>SUM(L39:L45)/6</f>
        <v>104.67974529815685</v>
      </c>
      <c r="O39" s="184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87"/>
      <c r="O40" s="184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87"/>
      <c r="O41" s="184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87"/>
      <c r="O42" s="184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87"/>
      <c r="O43" s="184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87"/>
      <c r="O44" s="184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87"/>
      <c r="O45" s="184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51"/>
      <c r="D4" s="175" t="s">
        <v>1</v>
      </c>
      <c r="E4" s="175"/>
      <c r="F4" s="175"/>
      <c r="G4" s="175"/>
      <c r="H4" s="175" t="s">
        <v>76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52"/>
      <c r="D6" s="182">
        <v>45889</v>
      </c>
      <c r="E6" s="183"/>
      <c r="F6" s="182">
        <v>45896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87">
        <f>SUM(L7:L12)/5</f>
        <v>83.093840029379948</v>
      </c>
      <c r="O7" s="184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87"/>
      <c r="O8" s="184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87"/>
      <c r="O9" s="184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87"/>
      <c r="O10" s="184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87"/>
      <c r="O11" s="184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87">
        <f>SUM(L16:L22)/7</f>
        <v>83.74674300087942</v>
      </c>
      <c r="O16" s="184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87"/>
      <c r="O17" s="184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87"/>
      <c r="O18" s="184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87"/>
      <c r="O19" s="184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87"/>
      <c r="O20" s="184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87"/>
      <c r="O21" s="184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87"/>
      <c r="O22" s="184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87">
        <f>SUM(L33:L38)/6</f>
        <v>74.856582218010772</v>
      </c>
      <c r="O33" s="184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87"/>
      <c r="O34" s="184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87"/>
      <c r="O35" s="184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87"/>
      <c r="O36" s="184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87"/>
      <c r="O37" s="184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87"/>
      <c r="O38" s="184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87">
        <f>SUM(L39:L45)/6</f>
        <v>100.97475281078572</v>
      </c>
      <c r="O39" s="184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87"/>
      <c r="O40" s="184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87"/>
      <c r="O41" s="184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87"/>
      <c r="O42" s="184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87"/>
      <c r="O43" s="184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87"/>
      <c r="O44" s="184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87"/>
      <c r="O45" s="184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55"/>
      <c r="D4" s="175" t="s">
        <v>1</v>
      </c>
      <c r="E4" s="175"/>
      <c r="F4" s="175"/>
      <c r="G4" s="175"/>
      <c r="H4" s="175" t="s">
        <v>77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56"/>
      <c r="D6" s="182">
        <v>45896</v>
      </c>
      <c r="E6" s="183"/>
      <c r="F6" s="182">
        <v>45903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87">
        <f>SUM(L7:L12)/5</f>
        <v>80.864988269350746</v>
      </c>
      <c r="O7" s="184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87"/>
      <c r="O8" s="184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87"/>
      <c r="O9" s="184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87"/>
      <c r="O10" s="184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87"/>
      <c r="O11" s="184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87">
        <f>SUM(L16:L22)/7</f>
        <v>85.563672176781665</v>
      </c>
      <c r="O16" s="184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87"/>
      <c r="O17" s="184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87"/>
      <c r="O19" s="184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87"/>
      <c r="O20" s="184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87"/>
      <c r="O22" s="184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87">
        <f>SUM(L33:L38)/6</f>
        <v>80.175009922287003</v>
      </c>
      <c r="O33" s="184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87"/>
      <c r="O34" s="184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87"/>
      <c r="O35" s="184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87">
        <f>SUM(L39:L45)/6</f>
        <v>96.423886074155106</v>
      </c>
      <c r="O39" s="184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87"/>
      <c r="O40" s="184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87"/>
      <c r="O41" s="184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87"/>
      <c r="O42" s="184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87"/>
      <c r="O43" s="184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87"/>
      <c r="O44" s="184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87"/>
      <c r="O45" s="184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0"/>
      <c r="D4" s="175" t="s">
        <v>1</v>
      </c>
      <c r="E4" s="175"/>
      <c r="F4" s="175"/>
      <c r="G4" s="175"/>
      <c r="H4" s="175" t="s">
        <v>78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1"/>
      <c r="D6" s="182">
        <v>45911</v>
      </c>
      <c r="E6" s="183"/>
      <c r="F6" s="182">
        <v>45917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87">
        <f>SUM(L7:L12)/5</f>
        <v>80.680962852986966</v>
      </c>
      <c r="O7" s="184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87"/>
      <c r="O8" s="184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87"/>
      <c r="O9" s="184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87"/>
      <c r="O10" s="184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87"/>
      <c r="O11" s="184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87">
        <f>SUM(L16:L22)/7</f>
        <v>88.212947666495893</v>
      </c>
      <c r="O16" s="184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87"/>
      <c r="O19" s="184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87"/>
      <c r="O20" s="184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87"/>
      <c r="O22" s="184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87">
        <f>SUM(L33:L38)/6</f>
        <v>80.456665042665634</v>
      </c>
      <c r="O33" s="184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87"/>
      <c r="O34" s="184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87">
        <f>SUM(L39:L45)/6</f>
        <v>99.64583237349531</v>
      </c>
      <c r="O39" s="184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87"/>
      <c r="O40" s="184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87"/>
      <c r="O41" s="184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87"/>
      <c r="O42" s="184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87"/>
      <c r="O44" s="184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87"/>
      <c r="O45" s="184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ht="30.75" customHeight="1" x14ac:dyDescent="0.3">
      <c r="A2" s="165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5" ht="18.75" x14ac:dyDescent="0.3">
      <c r="A3" s="167"/>
      <c r="B3" s="168"/>
      <c r="C3" s="168"/>
      <c r="D3" s="168"/>
      <c r="E3" s="168"/>
      <c r="F3" s="168"/>
      <c r="G3" s="168"/>
      <c r="H3" s="169"/>
      <c r="I3" s="169"/>
      <c r="J3" s="169"/>
      <c r="K3" s="169"/>
    </row>
    <row r="4" spans="1:15" ht="29.25" customHeight="1" x14ac:dyDescent="0.3">
      <c r="A4" s="170" t="s">
        <v>68</v>
      </c>
      <c r="B4" s="173" t="s">
        <v>69</v>
      </c>
      <c r="C4" s="64"/>
      <c r="D4" s="175" t="s">
        <v>1</v>
      </c>
      <c r="E4" s="175"/>
      <c r="F4" s="175"/>
      <c r="G4" s="175"/>
      <c r="H4" s="175" t="s">
        <v>79</v>
      </c>
      <c r="I4" s="175"/>
      <c r="J4" s="175"/>
      <c r="K4" s="175"/>
      <c r="L4" s="175"/>
      <c r="M4" s="175"/>
      <c r="N4" s="175"/>
      <c r="O4" s="175"/>
    </row>
    <row r="5" spans="1:15" ht="122.25" customHeight="1" x14ac:dyDescent="0.3">
      <c r="A5" s="171"/>
      <c r="B5" s="174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76" t="s">
        <v>2</v>
      </c>
      <c r="I5" s="177"/>
      <c r="J5" s="178" t="s">
        <v>3</v>
      </c>
      <c r="K5" s="179"/>
      <c r="L5" s="180" t="s">
        <v>71</v>
      </c>
      <c r="M5" s="180"/>
      <c r="N5" s="181" t="s">
        <v>72</v>
      </c>
      <c r="O5" s="181"/>
    </row>
    <row r="6" spans="1:15" ht="24" customHeight="1" x14ac:dyDescent="0.3">
      <c r="A6" s="172"/>
      <c r="B6" s="174"/>
      <c r="C6" s="65"/>
      <c r="D6" s="188">
        <v>45917</v>
      </c>
      <c r="E6" s="189"/>
      <c r="F6" s="182">
        <v>45924</v>
      </c>
      <c r="G6" s="18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87">
        <f>SUM(L7:L12)/5</f>
        <v>80.680962852986966</v>
      </c>
      <c r="O7" s="184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87"/>
      <c r="O8" s="184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87"/>
      <c r="O9" s="184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87"/>
      <c r="O10" s="184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87"/>
      <c r="O11" s="184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87"/>
      <c r="O12" s="184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87">
        <f>SUM(L16:L22)/7</f>
        <v>88.212947666495893</v>
      </c>
      <c r="O16" s="184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87"/>
      <c r="O17" s="184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87"/>
      <c r="O18" s="184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87"/>
      <c r="O19" s="184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87"/>
      <c r="O20" s="184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87"/>
      <c r="O21" s="184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87"/>
      <c r="O22" s="184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87">
        <f>SUM(L31:L32)/2</f>
        <v>86.630164206015536</v>
      </c>
      <c r="O31" s="184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87"/>
      <c r="O32" s="184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87">
        <f>SUM(L33:L38)/6</f>
        <v>80.456665042665634</v>
      </c>
      <c r="O33" s="184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87"/>
      <c r="O34" s="184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87"/>
      <c r="O35" s="184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87"/>
      <c r="O36" s="184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87"/>
      <c r="O37" s="184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87"/>
      <c r="O38" s="184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87">
        <f>SUM(L39:L45)/6</f>
        <v>95.775783497998574</v>
      </c>
      <c r="O39" s="184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87"/>
      <c r="O40" s="184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87"/>
      <c r="O41" s="184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87"/>
      <c r="O42" s="184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87"/>
      <c r="O43" s="184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87"/>
      <c r="O44" s="184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87"/>
      <c r="O45" s="184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85" t="s">
        <v>61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86" t="s">
        <v>66</v>
      </c>
      <c r="B49" s="186"/>
      <c r="C49" s="18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  <vt:lpstr>18.02.2026 </vt:lpstr>
      <vt:lpstr>25.02.2026</vt:lpstr>
      <vt:lpstr>03.03.2026</vt:lpstr>
      <vt:lpstr>18.03.2026 </vt:lpstr>
      <vt:lpstr>25.03.2026</vt:lpstr>
      <vt:lpstr>08.04.2026</vt:lpstr>
      <vt:lpstr>15.04.2026</vt:lpstr>
      <vt:lpstr>22.04.2026</vt:lpstr>
      <vt:lpstr>06.05.2026</vt:lpstr>
      <vt:lpstr>13.05.2026</vt:lpstr>
      <vt:lpstr>20.05.2026</vt:lpstr>
      <vt:lpstr>27.05.2026</vt:lpstr>
      <vt:lpstr>03.06.2026</vt:lpstr>
      <vt:lpstr>17.06.2026</vt:lpstr>
      <vt:lpstr>24.06.2026</vt:lpstr>
      <vt:lpstr>08.07.2026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2026-07-08T22:47:38Z</dcterms:modified>
</cp:coreProperties>
</file>