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worksheets/sheet236.xml" ContentType="application/vnd.openxmlformats-officedocument.spreadsheetml.worksheet+xml"/>
  <Override PartName="/xl/worksheets/sheet237.xml" ContentType="application/vnd.openxmlformats-officedocument.spreadsheetml.worksheet+xml"/>
  <Override PartName="/xl/worksheets/sheet238.xml" ContentType="application/vnd.openxmlformats-officedocument.spreadsheetml.worksheet+xml"/>
  <Override PartName="/xl/worksheets/sheet239.xml" ContentType="application/vnd.openxmlformats-officedocument.spreadsheetml.worksheet+xml"/>
  <Override PartName="/xl/worksheets/sheet240.xml" ContentType="application/vnd.openxmlformats-officedocument.spreadsheetml.worksheet+xml"/>
  <Override PartName="/xl/worksheets/sheet241.xml" ContentType="application/vnd.openxmlformats-officedocument.spreadsheetml.worksheet+xml"/>
  <Override PartName="/xl/worksheets/sheet242.xml" ContentType="application/vnd.openxmlformats-officedocument.spreadsheetml.worksheet+xml"/>
  <Override PartName="/xl/worksheets/sheet243.xml" ContentType="application/vnd.openxmlformats-officedocument.spreadsheetml.worksheet+xml"/>
  <Override PartName="/xl/worksheets/sheet244.xml" ContentType="application/vnd.openxmlformats-officedocument.spreadsheetml.worksheet+xml"/>
  <Override PartName="/xl/worksheets/sheet245.xml" ContentType="application/vnd.openxmlformats-officedocument.spreadsheetml.worksheet+xml"/>
  <Override PartName="/xl/worksheets/sheet246.xml" ContentType="application/vnd.openxmlformats-officedocument.spreadsheetml.worksheet+xml"/>
  <Override PartName="/xl/worksheets/sheet247.xml" ContentType="application/vnd.openxmlformats-officedocument.spreadsheetml.worksheet+xml"/>
  <Override PartName="/xl/worksheets/sheet24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kolesnikovav\Desktop\"/>
    </mc:Choice>
  </mc:AlternateContent>
  <bookViews>
    <workbookView xWindow="-120" yWindow="-120" windowWidth="29040" windowHeight="15840" tabRatio="956"/>
  </bookViews>
  <sheets>
    <sheet name="прейскурант " sheetId="384" r:id="rId1"/>
    <sheet name="перечень лабор" sheetId="2" state="hidden" r:id="rId2"/>
    <sheet name="расчет коэф. накл. затрат (2)" sheetId="4" state="hidden" r:id="rId3"/>
    <sheet name="перечень платных услуг Ю-Сах" sheetId="1" state="hidden" r:id="rId4"/>
    <sheet name="1.1.14" sheetId="279" state="hidden" r:id="rId5"/>
    <sheet name="1.2.1." sheetId="18" state="hidden" r:id="rId6"/>
    <sheet name="1.2.2." sheetId="19" state="hidden" r:id="rId7"/>
    <sheet name="1.2.3." sheetId="20" state="hidden" r:id="rId8"/>
    <sheet name="1.2.6." sheetId="23" state="hidden" r:id="rId9"/>
    <sheet name="1.2.7." sheetId="24" state="hidden" r:id="rId10"/>
    <sheet name="1.2.8." sheetId="345" state="hidden" r:id="rId11"/>
    <sheet name="1.2.13" sheetId="30" state="hidden" r:id="rId12"/>
    <sheet name="1.2.14." sheetId="281" state="hidden" r:id="rId13"/>
    <sheet name="1.2.15." sheetId="31" state="hidden" r:id="rId14"/>
    <sheet name="1.2.16." sheetId="32" state="hidden" r:id="rId15"/>
    <sheet name="1.2.17." sheetId="33" state="hidden" r:id="rId16"/>
    <sheet name="1.2.19." sheetId="35" state="hidden" r:id="rId17"/>
    <sheet name="1.2.20." sheetId="36" state="hidden" r:id="rId18"/>
    <sheet name="1.2.23." sheetId="39" state="hidden" r:id="rId19"/>
    <sheet name="1.2.24." sheetId="40" state="hidden" r:id="rId20"/>
    <sheet name="1.2.25" sheetId="41" state="hidden" r:id="rId21"/>
    <sheet name="1.2.26." sheetId="42" state="hidden" r:id="rId22"/>
    <sheet name="1.2.27." sheetId="44" state="hidden" r:id="rId23"/>
    <sheet name="1.2.28." sheetId="45" state="hidden" r:id="rId24"/>
    <sheet name="1.2.29." sheetId="46" state="hidden" r:id="rId25"/>
    <sheet name="1.2.30." sheetId="47" state="hidden" r:id="rId26"/>
    <sheet name="1.2.31." sheetId="49" state="hidden" r:id="rId27"/>
    <sheet name="1.2.32." sheetId="50" state="hidden" r:id="rId28"/>
    <sheet name="1.2.35." sheetId="53" state="hidden" r:id="rId29"/>
    <sheet name="1.2.36." sheetId="54" state="hidden" r:id="rId30"/>
    <sheet name="1.2.37." sheetId="56" state="hidden" r:id="rId31"/>
    <sheet name="1.2.38." sheetId="57" state="hidden" r:id="rId32"/>
    <sheet name="1.2.39." sheetId="58" state="hidden" r:id="rId33"/>
    <sheet name="1.2.40." sheetId="59" state="hidden" r:id="rId34"/>
    <sheet name="1.2.41." sheetId="60" state="hidden" r:id="rId35"/>
    <sheet name="1.2.42." sheetId="61" state="hidden" r:id="rId36"/>
    <sheet name="1.2.43." sheetId="62" state="hidden" r:id="rId37"/>
    <sheet name="1.2.44." sheetId="63" state="hidden" r:id="rId38"/>
    <sheet name="1.2.45." sheetId="64" state="hidden" r:id="rId39"/>
    <sheet name="1.2.46." sheetId="65" state="hidden" r:id="rId40"/>
    <sheet name="1.2.47." sheetId="66" state="hidden" r:id="rId41"/>
    <sheet name="1.2.48" sheetId="282" state="hidden" r:id="rId42"/>
    <sheet name="1.2.49." sheetId="67" state="hidden" r:id="rId43"/>
    <sheet name="1.2.50." sheetId="68" state="hidden" r:id="rId44"/>
    <sheet name="1.2.51." sheetId="69" state="hidden" r:id="rId45"/>
    <sheet name="1.2.53" sheetId="71" state="hidden" r:id="rId46"/>
    <sheet name="1.2.54" sheetId="349" state="hidden" r:id="rId47"/>
    <sheet name="1.2.55" sheetId="348" state="hidden" r:id="rId48"/>
    <sheet name="1.3.1." sheetId="72" state="hidden" r:id="rId49"/>
    <sheet name="1.3.2." sheetId="73" state="hidden" r:id="rId50"/>
    <sheet name="1.3.3." sheetId="74" state="hidden" r:id="rId51"/>
    <sheet name="1.3.4." sheetId="76" state="hidden" r:id="rId52"/>
    <sheet name="1.3.5." sheetId="75" state="hidden" r:id="rId53"/>
    <sheet name="1.3.6" sheetId="77" state="hidden" r:id="rId54"/>
    <sheet name="1.3.9" sheetId="80" state="hidden" r:id="rId55"/>
    <sheet name="1.3.10" sheetId="81" state="hidden" r:id="rId56"/>
    <sheet name="1.3.11" sheetId="82" state="hidden" r:id="rId57"/>
    <sheet name="1.3.12" sheetId="83" state="hidden" r:id="rId58"/>
    <sheet name="1.3.15" sheetId="86" state="hidden" r:id="rId59"/>
    <sheet name="1.3.16" sheetId="87" state="hidden" r:id="rId60"/>
    <sheet name="1.3.17" sheetId="88" state="hidden" r:id="rId61"/>
    <sheet name="1.3.18" sheetId="89" state="hidden" r:id="rId62"/>
    <sheet name="1.3.19." sheetId="91" state="hidden" r:id="rId63"/>
    <sheet name="1.3.20" sheetId="92" state="hidden" r:id="rId64"/>
    <sheet name="1.3.21" sheetId="93" state="hidden" r:id="rId65"/>
    <sheet name="1.3.23" sheetId="94" state="hidden" r:id="rId66"/>
    <sheet name="1.3.24" sheetId="96" state="hidden" r:id="rId67"/>
    <sheet name="1.3.25" sheetId="103" state="hidden" r:id="rId68"/>
    <sheet name="1.3.29." sheetId="107" state="hidden" r:id="rId69"/>
    <sheet name="1.3.30" sheetId="108" state="hidden" r:id="rId70"/>
    <sheet name="1.3.31" sheetId="109" state="hidden" r:id="rId71"/>
    <sheet name="1.3.32" sheetId="110" state="hidden" r:id="rId72"/>
    <sheet name="1.3.33" sheetId="111" state="hidden" r:id="rId73"/>
    <sheet name="1.3.34" sheetId="112" state="hidden" r:id="rId74"/>
    <sheet name="1.3.35" sheetId="113" state="hidden" r:id="rId75"/>
    <sheet name="1.3.36" sheetId="114" state="hidden" r:id="rId76"/>
    <sheet name="1.3.37" sheetId="117" state="hidden" r:id="rId77"/>
    <sheet name="1.3.38" sheetId="370" state="hidden" r:id="rId78"/>
    <sheet name="1.3.39" sheetId="369" state="hidden" r:id="rId79"/>
    <sheet name="1.3.40" sheetId="368" state="hidden" r:id="rId80"/>
    <sheet name="1.3.41" sheetId="367" state="hidden" r:id="rId81"/>
    <sheet name="1.3.42" sheetId="366" state="hidden" r:id="rId82"/>
    <sheet name="1.3.43" sheetId="365" state="hidden" r:id="rId83"/>
    <sheet name="1.3.44" sheetId="364" state="hidden" r:id="rId84"/>
    <sheet name="1.3.45" sheetId="363" state="hidden" r:id="rId85"/>
    <sheet name="1.3.46" sheetId="362" state="hidden" r:id="rId86"/>
    <sheet name="1.3.47" sheetId="361" state="hidden" r:id="rId87"/>
    <sheet name="1.3.48" sheetId="360" state="hidden" r:id="rId88"/>
    <sheet name="1.3.49" sheetId="359" state="hidden" r:id="rId89"/>
    <sheet name="1.3.50" sheetId="358" state="hidden" r:id="rId90"/>
    <sheet name="1.3.51" sheetId="357" state="hidden" r:id="rId91"/>
    <sheet name="1.3.52" sheetId="356" state="hidden" r:id="rId92"/>
    <sheet name="1.3.53" sheetId="355" state="hidden" r:id="rId93"/>
    <sheet name="1.3.55." sheetId="383" state="hidden" r:id="rId94"/>
    <sheet name="1.4.1." sheetId="118" state="hidden" r:id="rId95"/>
    <sheet name="1.4.2.1." sheetId="119" state="hidden" r:id="rId96"/>
    <sheet name="1.4.2.2" sheetId="343" state="hidden" r:id="rId97"/>
    <sheet name="1.4.3.1." sheetId="120" state="hidden" r:id="rId98"/>
    <sheet name="1.4.3.2." sheetId="344" state="hidden" r:id="rId99"/>
    <sheet name="1.4.4" sheetId="121" state="hidden" r:id="rId100"/>
    <sheet name="1.4.5." sheetId="122" state="hidden" r:id="rId101"/>
    <sheet name="1.4.6" sheetId="123" state="hidden" r:id="rId102"/>
    <sheet name="1.4.7" sheetId="124" state="hidden" r:id="rId103"/>
    <sheet name="1.4.8" sheetId="125" state="hidden" r:id="rId104"/>
    <sheet name="1.4.9" sheetId="126" state="hidden" r:id="rId105"/>
    <sheet name="1.4.10" sheetId="127" state="hidden" r:id="rId106"/>
    <sheet name="1.5.1" sheetId="128" state="hidden" r:id="rId107"/>
    <sheet name="1.5.2" sheetId="337" state="hidden" r:id="rId108"/>
    <sheet name="1.5.4." sheetId="131" state="hidden" r:id="rId109"/>
    <sheet name="1.5.5" sheetId="132" state="hidden" r:id="rId110"/>
    <sheet name="1.5.6." sheetId="133" state="hidden" r:id="rId111"/>
    <sheet name="1.5.7" sheetId="134" state="hidden" r:id="rId112"/>
    <sheet name="1.5.8" sheetId="135" state="hidden" r:id="rId113"/>
    <sheet name="1.5.11" sheetId="138" state="hidden" r:id="rId114"/>
    <sheet name="1.5.12" sheetId="139" state="hidden" r:id="rId115"/>
    <sheet name="1.5.14" sheetId="141" state="hidden" r:id="rId116"/>
    <sheet name="1.5.15" sheetId="142" state="hidden" r:id="rId117"/>
    <sheet name="1.5.16" sheetId="143" state="hidden" r:id="rId118"/>
    <sheet name="1.5.17" sheetId="283" state="hidden" r:id="rId119"/>
    <sheet name="1.5.18." sheetId="146" state="hidden" r:id="rId120"/>
    <sheet name="1.5.19." sheetId="148" state="hidden" r:id="rId121"/>
    <sheet name="1.5.20" sheetId="149" state="hidden" r:id="rId122"/>
    <sheet name="1.5.21." sheetId="150" state="hidden" r:id="rId123"/>
    <sheet name="1.5.22" sheetId="151" state="hidden" r:id="rId124"/>
    <sheet name="1.5.23" sheetId="153" state="hidden" r:id="rId125"/>
    <sheet name="1.5.24." sheetId="155" state="hidden" r:id="rId126"/>
    <sheet name="1.5.25." sheetId="156" state="hidden" r:id="rId127"/>
    <sheet name="1.5.26." sheetId="157" state="hidden" r:id="rId128"/>
    <sheet name="1.5.27" sheetId="158" state="hidden" r:id="rId129"/>
    <sheet name="1.6.1." sheetId="159" state="hidden" r:id="rId130"/>
    <sheet name="1.6.2." sheetId="160" state="hidden" r:id="rId131"/>
    <sheet name="1.6.3." sheetId="161" state="hidden" r:id="rId132"/>
    <sheet name="1.6.4" sheetId="162" state="hidden" r:id="rId133"/>
    <sheet name="1.6.5" sheetId="163" state="hidden" r:id="rId134"/>
    <sheet name="1.6.6" sheetId="164" state="hidden" r:id="rId135"/>
    <sheet name="1.6.7" sheetId="165" state="hidden" r:id="rId136"/>
    <sheet name="1.7.1." sheetId="166" state="hidden" r:id="rId137"/>
    <sheet name="1.7.3." sheetId="168" state="hidden" r:id="rId138"/>
    <sheet name="1.8.1." sheetId="170" state="hidden" r:id="rId139"/>
    <sheet name="1.8.2." sheetId="171" state="hidden" r:id="rId140"/>
    <sheet name="1.8.3." sheetId="172" state="hidden" r:id="rId141"/>
    <sheet name="1.8.4" sheetId="173" state="hidden" r:id="rId142"/>
    <sheet name="1.8.6." sheetId="175" state="hidden" r:id="rId143"/>
    <sheet name="1.8.7." sheetId="176" state="hidden" r:id="rId144"/>
    <sheet name="1.8.8." sheetId="177" state="hidden" r:id="rId145"/>
    <sheet name="1.8.9." sheetId="178" state="hidden" r:id="rId146"/>
    <sheet name="1.8.10" sheetId="179" state="hidden" r:id="rId147"/>
    <sheet name="1.8.11" sheetId="180" state="hidden" r:id="rId148"/>
    <sheet name="1.8.12" sheetId="181" state="hidden" r:id="rId149"/>
    <sheet name="1.8.13" sheetId="182" state="hidden" r:id="rId150"/>
    <sheet name="1.8.14" sheetId="183" state="hidden" r:id="rId151"/>
    <sheet name="1.8.15" sheetId="184" state="hidden" r:id="rId152"/>
    <sheet name="1.8.16" sheetId="185" state="hidden" r:id="rId153"/>
    <sheet name="1.8.17." sheetId="294" state="hidden" r:id="rId154"/>
    <sheet name="1.8.18." sheetId="295" state="hidden" r:id="rId155"/>
    <sheet name="1.8.19" sheetId="188" state="hidden" r:id="rId156"/>
    <sheet name="1.9.1." sheetId="189" state="hidden" r:id="rId157"/>
    <sheet name="1.9.2." sheetId="190" state="hidden" r:id="rId158"/>
    <sheet name="1.9.3" sheetId="296" state="hidden" r:id="rId159"/>
    <sheet name="1.9.4." sheetId="297" state="hidden" r:id="rId160"/>
    <sheet name="1.9.5" sheetId="298" state="hidden" r:id="rId161"/>
    <sheet name="1.9.6." sheetId="299" state="hidden" r:id="rId162"/>
    <sheet name="1.9.7." sheetId="195" state="hidden" r:id="rId163"/>
    <sheet name="1.9.8." sheetId="300" state="hidden" r:id="rId164"/>
    <sheet name="1.9.9." sheetId="301" state="hidden" r:id="rId165"/>
    <sheet name="1.9.10." sheetId="302" state="hidden" r:id="rId166"/>
    <sheet name="1.9.11." sheetId="303" state="hidden" r:id="rId167"/>
    <sheet name="1.9.12" sheetId="200" state="hidden" r:id="rId168"/>
    <sheet name="1.9.13" sheetId="201" state="hidden" r:id="rId169"/>
    <sheet name="1.9.14." sheetId="304" state="hidden" r:id="rId170"/>
    <sheet name="1.9.15" sheetId="203" state="hidden" r:id="rId171"/>
    <sheet name="1.9.16." sheetId="305" state="hidden" r:id="rId172"/>
    <sheet name="1.9.17" sheetId="205" state="hidden" r:id="rId173"/>
    <sheet name="1.9.18." sheetId="285" state="hidden" r:id="rId174"/>
    <sheet name="1.9.19" sheetId="207" state="hidden" r:id="rId175"/>
    <sheet name="1.9.20" sheetId="306" state="hidden" r:id="rId176"/>
    <sheet name="1.9.21." sheetId="307" state="hidden" r:id="rId177"/>
    <sheet name="1.9.22." sheetId="308" state="hidden" r:id="rId178"/>
    <sheet name="1.9.23" sheetId="211" state="hidden" r:id="rId179"/>
    <sheet name="1.9.24." sheetId="309" state="hidden" r:id="rId180"/>
    <sheet name="1.10.1." sheetId="213" state="hidden" r:id="rId181"/>
    <sheet name="1.10.2" sheetId="214" state="hidden" r:id="rId182"/>
    <sheet name="1.10.3." sheetId="215" state="hidden" r:id="rId183"/>
    <sheet name="1.10.4" sheetId="216" state="hidden" r:id="rId184"/>
    <sheet name="1.10.5" sheetId="217" state="hidden" r:id="rId185"/>
    <sheet name="1.10.6." sheetId="218" state="hidden" r:id="rId186"/>
    <sheet name="1.10.7" sheetId="219" state="hidden" r:id="rId187"/>
    <sheet name="1.10.8" sheetId="220" state="hidden" r:id="rId188"/>
    <sheet name="1.10.9" sheetId="221" state="hidden" r:id="rId189"/>
    <sheet name="1.10.10" sheetId="222" state="hidden" r:id="rId190"/>
    <sheet name="1.10.11" sheetId="223" state="hidden" r:id="rId191"/>
    <sheet name="1.10.12" sheetId="224" state="hidden" r:id="rId192"/>
    <sheet name="1.10.13" sheetId="225" state="hidden" r:id="rId193"/>
    <sheet name="1.10.14" sheetId="226" state="hidden" r:id="rId194"/>
    <sheet name="1.10.15" sheetId="227" state="hidden" r:id="rId195"/>
    <sheet name="1.10.16." sheetId="228" state="hidden" r:id="rId196"/>
    <sheet name="1.10.17" sheetId="229" state="hidden" r:id="rId197"/>
    <sheet name="1.10.18" sheetId="231" state="hidden" r:id="rId198"/>
    <sheet name="1.10.19" sheetId="232" state="hidden" r:id="rId199"/>
    <sheet name="1.10.20" sheetId="233" state="hidden" r:id="rId200"/>
    <sheet name="1.10.21" sheetId="234" state="hidden" r:id="rId201"/>
    <sheet name="1.10.22" sheetId="235" state="hidden" r:id="rId202"/>
    <sheet name="1.10.23" sheetId="236" state="hidden" r:id="rId203"/>
    <sheet name="1.10.24." sheetId="310" state="hidden" r:id="rId204"/>
    <sheet name="1.10.25" sheetId="238" state="hidden" r:id="rId205"/>
    <sheet name="1.10.26." sheetId="311" state="hidden" r:id="rId206"/>
    <sheet name="1.10.27." sheetId="312" state="hidden" r:id="rId207"/>
    <sheet name="1.10.28." sheetId="313" state="hidden" r:id="rId208"/>
    <sheet name="1.10.29." sheetId="314" state="hidden" r:id="rId209"/>
    <sheet name="1.10.30." sheetId="315" state="hidden" r:id="rId210"/>
    <sheet name="1.10.31" sheetId="244" state="hidden" r:id="rId211"/>
    <sheet name="1.10.32" sheetId="245" state="hidden" r:id="rId212"/>
    <sheet name="1.10.33" sheetId="246" state="hidden" r:id="rId213"/>
    <sheet name="1.10.34." sheetId="316" state="hidden" r:id="rId214"/>
    <sheet name="1.10.35." sheetId="317" state="hidden" r:id="rId215"/>
    <sheet name="1.10.36." sheetId="318" state="hidden" r:id="rId216"/>
    <sheet name="1.10.37." sheetId="319" state="hidden" r:id="rId217"/>
    <sheet name="1.10.38" sheetId="251" state="hidden" r:id="rId218"/>
    <sheet name="1.10.39" sheetId="289" state="hidden" r:id="rId219"/>
    <sheet name="1.10.40" sheetId="253" state="hidden" r:id="rId220"/>
    <sheet name="1.10.42." sheetId="320" state="hidden" r:id="rId221"/>
    <sheet name="1.10.43" sheetId="256" state="hidden" r:id="rId222"/>
    <sheet name="1.10.44" sheetId="257" state="hidden" r:id="rId223"/>
    <sheet name="1.10.45." sheetId="321" state="hidden" r:id="rId224"/>
    <sheet name="1.10.46." sheetId="322" state="hidden" r:id="rId225"/>
    <sheet name="1.10.47." sheetId="323" state="hidden" r:id="rId226"/>
    <sheet name="1.10.48." sheetId="324" state="hidden" r:id="rId227"/>
    <sheet name="1.10.49." sheetId="325" state="hidden" r:id="rId228"/>
    <sheet name="1.10.50." sheetId="326" state="hidden" r:id="rId229"/>
    <sheet name="1.10.51." sheetId="327" state="hidden" r:id="rId230"/>
    <sheet name="1.10.52." sheetId="328" state="hidden" r:id="rId231"/>
    <sheet name="1.10.53." sheetId="329" state="hidden" r:id="rId232"/>
    <sheet name="1.10.54." sheetId="330" state="hidden" r:id="rId233"/>
    <sheet name="1.10.55." sheetId="331" state="hidden" r:id="rId234"/>
    <sheet name="1.10.56." sheetId="332" state="hidden" r:id="rId235"/>
    <sheet name="1.10.57." sheetId="333" state="hidden" r:id="rId236"/>
    <sheet name="1.10.58." sheetId="334" state="hidden" r:id="rId237"/>
    <sheet name="1.10.59." sheetId="335" state="hidden" r:id="rId238"/>
    <sheet name="1.10.60." sheetId="336" state="hidden" r:id="rId239"/>
    <sheet name="1.10.61" sheetId="274" state="hidden" r:id="rId240"/>
    <sheet name="1.10.62" sheetId="275" state="hidden" r:id="rId241"/>
    <sheet name="1.10.63" sheetId="276" state="hidden" r:id="rId242"/>
    <sheet name="1.10.64" sheetId="350" state="hidden" r:id="rId243"/>
    <sheet name="1.10.65" sheetId="351" state="hidden" r:id="rId244"/>
    <sheet name="1.10.66" sheetId="352" state="hidden" r:id="rId245"/>
    <sheet name="1.10.67" sheetId="353" state="hidden" r:id="rId246"/>
    <sheet name="1.10.68" sheetId="354" state="hidden" r:id="rId247"/>
    <sheet name="Лист1" sheetId="382" state="hidden" r:id="rId248"/>
  </sheets>
  <externalReferences>
    <externalReference r:id="rId249"/>
    <externalReference r:id="rId250"/>
    <externalReference r:id="rId251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84" l="1"/>
  <c r="E600" i="384" l="1"/>
  <c r="E599" i="384"/>
  <c r="E598" i="384"/>
  <c r="E597" i="384"/>
  <c r="E596" i="384"/>
  <c r="E595" i="384"/>
  <c r="E594" i="384"/>
  <c r="E593" i="384"/>
  <c r="E592" i="384"/>
  <c r="E591" i="384"/>
  <c r="E588" i="384"/>
  <c r="E587" i="384"/>
  <c r="E586" i="384"/>
  <c r="E585" i="384"/>
  <c r="E584" i="384"/>
  <c r="E583" i="384"/>
  <c r="E582" i="384"/>
  <c r="E581" i="384"/>
  <c r="E580" i="384"/>
  <c r="E579" i="384"/>
  <c r="E578" i="384"/>
  <c r="E577" i="384"/>
  <c r="E575" i="384"/>
  <c r="E574" i="384"/>
  <c r="E572" i="384"/>
  <c r="E571" i="384"/>
  <c r="E570" i="384"/>
  <c r="E568" i="384"/>
  <c r="E567" i="384"/>
  <c r="E566" i="384"/>
  <c r="E565" i="384"/>
  <c r="E563" i="384"/>
  <c r="E562" i="384"/>
  <c r="E559" i="384"/>
  <c r="E558" i="384"/>
  <c r="E557" i="384"/>
  <c r="E556" i="384"/>
  <c r="E555" i="384"/>
  <c r="E554" i="384"/>
  <c r="E552" i="384"/>
  <c r="E551" i="384"/>
  <c r="E550" i="384"/>
  <c r="E549" i="384"/>
  <c r="E547" i="384"/>
  <c r="E546" i="384"/>
  <c r="E545" i="384"/>
  <c r="E544" i="384"/>
  <c r="E543" i="384"/>
  <c r="E541" i="384"/>
  <c r="E540" i="384"/>
  <c r="E539" i="384"/>
  <c r="E538" i="384"/>
  <c r="E537" i="384"/>
  <c r="E536" i="384"/>
  <c r="E535" i="384"/>
  <c r="E533" i="384"/>
  <c r="E532" i="384"/>
  <c r="E531" i="384"/>
  <c r="E530" i="384"/>
  <c r="E529" i="384"/>
  <c r="E528" i="384"/>
  <c r="E527" i="384"/>
  <c r="E526" i="384"/>
  <c r="E525" i="384"/>
  <c r="E524" i="384"/>
  <c r="E523" i="384"/>
  <c r="E522" i="384"/>
  <c r="E521" i="384"/>
  <c r="E520" i="384"/>
  <c r="E519" i="384"/>
  <c r="E517" i="384"/>
  <c r="E516" i="384"/>
  <c r="E515" i="384"/>
  <c r="E513" i="384"/>
  <c r="E512" i="384"/>
  <c r="E511" i="384"/>
  <c r="E510" i="384"/>
  <c r="E509" i="384"/>
  <c r="E508" i="384"/>
  <c r="E507" i="384"/>
  <c r="E505" i="384"/>
  <c r="E504" i="384"/>
  <c r="E503" i="384"/>
  <c r="E502" i="384"/>
  <c r="E501" i="384"/>
  <c r="E500" i="384"/>
  <c r="E499" i="384"/>
  <c r="E498" i="384"/>
  <c r="E496" i="384"/>
  <c r="E495" i="384"/>
  <c r="E494" i="384"/>
  <c r="E493" i="384"/>
  <c r="E492" i="384"/>
  <c r="E491" i="384"/>
  <c r="E490" i="384"/>
  <c r="E487" i="384"/>
  <c r="E486" i="384"/>
  <c r="E485" i="384"/>
  <c r="E484" i="384"/>
  <c r="E483" i="384"/>
  <c r="E482" i="384"/>
  <c r="E481" i="384"/>
  <c r="E480" i="384"/>
  <c r="E479" i="384"/>
  <c r="E478" i="384"/>
  <c r="E477" i="384"/>
  <c r="E476" i="384"/>
  <c r="E475" i="384"/>
  <c r="E474" i="384"/>
  <c r="E473" i="384"/>
  <c r="E472" i="384"/>
  <c r="E471" i="384"/>
  <c r="E470" i="384"/>
  <c r="E469" i="384"/>
  <c r="E468" i="384"/>
  <c r="E467" i="384"/>
  <c r="E466" i="384"/>
  <c r="E462" i="384"/>
  <c r="E461" i="384"/>
  <c r="E460" i="384"/>
  <c r="E458" i="384"/>
  <c r="E457" i="384"/>
  <c r="E454" i="384"/>
  <c r="E453" i="384"/>
  <c r="E452" i="384"/>
  <c r="E451" i="384"/>
  <c r="E450" i="384"/>
  <c r="E449" i="384"/>
  <c r="E445" i="384"/>
  <c r="E444" i="384"/>
  <c r="E443" i="384"/>
  <c r="E442" i="384"/>
  <c r="E441" i="384"/>
  <c r="E440" i="384"/>
  <c r="E439" i="384"/>
  <c r="E438" i="384"/>
  <c r="E437" i="384"/>
  <c r="E436" i="384"/>
  <c r="E435" i="384"/>
  <c r="E434" i="384"/>
  <c r="E433" i="384"/>
  <c r="E432" i="384"/>
  <c r="E431" i="384"/>
  <c r="E430" i="384"/>
  <c r="E429" i="384"/>
  <c r="E428" i="384"/>
  <c r="E427" i="384"/>
  <c r="E426" i="384"/>
  <c r="E425" i="384"/>
  <c r="E424" i="384"/>
  <c r="E423" i="384"/>
  <c r="E422" i="384"/>
  <c r="E421" i="384"/>
  <c r="E420" i="384"/>
  <c r="E419" i="384"/>
  <c r="E418" i="384"/>
  <c r="E417" i="384"/>
  <c r="E416" i="384"/>
  <c r="E415" i="384"/>
  <c r="E414" i="384"/>
  <c r="E412" i="384"/>
  <c r="E411" i="384"/>
  <c r="E410" i="384"/>
  <c r="E409" i="384"/>
  <c r="E407" i="384"/>
  <c r="E406" i="384"/>
  <c r="E405" i="384"/>
  <c r="E404" i="384"/>
  <c r="E403" i="384"/>
  <c r="E402" i="384"/>
  <c r="E401" i="384"/>
  <c r="E400" i="384"/>
  <c r="E399" i="384"/>
  <c r="E398" i="384"/>
  <c r="E396" i="384"/>
  <c r="E395" i="384"/>
  <c r="E394" i="384"/>
  <c r="E393" i="384"/>
  <c r="E392" i="384"/>
  <c r="E391" i="384"/>
  <c r="E390" i="384"/>
  <c r="E389" i="384"/>
  <c r="E388" i="384"/>
  <c r="E387" i="384"/>
  <c r="E386" i="384"/>
  <c r="E385" i="384"/>
  <c r="E384" i="384"/>
  <c r="E383" i="384"/>
  <c r="E382" i="384"/>
  <c r="E381" i="384"/>
  <c r="E380" i="384"/>
  <c r="E379" i="384"/>
  <c r="E377" i="384"/>
  <c r="E376" i="384"/>
  <c r="E374" i="384"/>
  <c r="E373" i="384"/>
  <c r="E372" i="384"/>
  <c r="E371" i="384"/>
  <c r="E368" i="384"/>
  <c r="E350" i="384"/>
  <c r="E349" i="384"/>
  <c r="E348" i="384"/>
  <c r="E346" i="384"/>
  <c r="E345" i="384"/>
  <c r="E343" i="384"/>
  <c r="E342" i="384"/>
  <c r="E341" i="384"/>
  <c r="E340" i="384"/>
  <c r="E339" i="384"/>
  <c r="E338" i="384"/>
  <c r="E337" i="384"/>
  <c r="E336" i="384"/>
  <c r="E335" i="384"/>
  <c r="E334" i="384"/>
  <c r="E332" i="384"/>
  <c r="E331" i="384"/>
  <c r="E330" i="384"/>
  <c r="E329" i="384"/>
  <c r="E328" i="384"/>
  <c r="E327" i="384"/>
  <c r="E326" i="384"/>
  <c r="E325" i="384"/>
  <c r="E324" i="384"/>
  <c r="E323" i="384"/>
  <c r="E322" i="384"/>
  <c r="E321" i="384"/>
  <c r="E320" i="384"/>
  <c r="E319" i="384"/>
  <c r="E318" i="384"/>
  <c r="E317" i="384"/>
  <c r="E316" i="384"/>
  <c r="E315" i="384"/>
  <c r="E314" i="384"/>
  <c r="E13" i="355" l="1"/>
  <c r="E13" i="356"/>
  <c r="E13" i="357"/>
  <c r="E13" i="358"/>
  <c r="E13" i="359"/>
  <c r="E13" i="360"/>
  <c r="E13" i="361"/>
  <c r="E13" i="362"/>
  <c r="E13" i="363"/>
  <c r="E13" i="364"/>
  <c r="E13" i="365"/>
  <c r="E13" i="366"/>
  <c r="E13" i="367"/>
  <c r="E13" i="368"/>
  <c r="E13" i="369"/>
  <c r="E13" i="370"/>
  <c r="D11" i="35" l="1"/>
  <c r="D11" i="33"/>
  <c r="D10" i="32"/>
  <c r="D11" i="31"/>
  <c r="D11" i="281"/>
  <c r="D11" i="30"/>
  <c r="D10" i="345"/>
  <c r="D11" i="24"/>
  <c r="D11" i="23"/>
  <c r="D10" i="20"/>
  <c r="D11" i="19"/>
  <c r="E413" i="384" l="1"/>
  <c r="E408" i="384"/>
  <c r="E369" i="384"/>
  <c r="E367" i="384"/>
  <c r="E366" i="384"/>
  <c r="E365" i="384"/>
  <c r="E364" i="384"/>
  <c r="E363" i="384"/>
  <c r="E362" i="384"/>
  <c r="E361" i="384"/>
  <c r="E360" i="384"/>
  <c r="E359" i="384"/>
  <c r="E358" i="384"/>
  <c r="E357" i="384"/>
  <c r="E356" i="384"/>
  <c r="E355" i="384"/>
  <c r="E354" i="384"/>
  <c r="E353" i="384"/>
  <c r="E352" i="384"/>
  <c r="E351" i="384"/>
  <c r="E12" i="356"/>
  <c r="E12" i="357"/>
  <c r="E12" i="358"/>
  <c r="E12" i="359"/>
  <c r="E12" i="360"/>
  <c r="E12" i="361"/>
  <c r="E12" i="362"/>
  <c r="E12" i="363"/>
  <c r="E12" i="364"/>
  <c r="E12" i="365"/>
  <c r="E12" i="366"/>
  <c r="E12" i="367"/>
  <c r="E12" i="368"/>
  <c r="E12" i="369"/>
  <c r="F10" i="383" l="1"/>
  <c r="F16" i="383"/>
  <c r="F20" i="383" s="1"/>
  <c r="D29" i="383" s="1"/>
  <c r="E12" i="370"/>
  <c r="F12" i="383" l="1"/>
  <c r="D24" i="383" s="1"/>
  <c r="D28" i="383" l="1"/>
  <c r="B6" i="311" l="1"/>
  <c r="E6" i="311" s="1"/>
  <c r="E15" i="355"/>
  <c r="C24" i="355" s="1"/>
  <c r="E11" i="356"/>
  <c r="E15" i="356" s="1"/>
  <c r="C24" i="356" s="1"/>
  <c r="E11" i="357"/>
  <c r="E15" i="357" s="1"/>
  <c r="C24" i="357" s="1"/>
  <c r="E11" i="358"/>
  <c r="E15" i="358" s="1"/>
  <c r="C24" i="358" s="1"/>
  <c r="E11" i="359"/>
  <c r="E15" i="359" s="1"/>
  <c r="C24" i="359" s="1"/>
  <c r="E11" i="360"/>
  <c r="E15" i="360" s="1"/>
  <c r="C24" i="360" s="1"/>
  <c r="E11" i="361"/>
  <c r="E15" i="361" s="1"/>
  <c r="C24" i="361" s="1"/>
  <c r="E11" i="362"/>
  <c r="E15" i="362" s="1"/>
  <c r="C24" i="362" s="1"/>
  <c r="E11" i="363"/>
  <c r="E15" i="363" s="1"/>
  <c r="C24" i="363" s="1"/>
  <c r="E11" i="364"/>
  <c r="E15" i="364" s="1"/>
  <c r="C24" i="364" s="1"/>
  <c r="E11" i="365"/>
  <c r="E15" i="365" s="1"/>
  <c r="C24" i="365" s="1"/>
  <c r="E11" i="366"/>
  <c r="E15" i="366" s="1"/>
  <c r="C24" i="366" s="1"/>
  <c r="E11" i="367"/>
  <c r="E15" i="367" s="1"/>
  <c r="C24" i="367" s="1"/>
  <c r="E11" i="368"/>
  <c r="E15" i="368" s="1"/>
  <c r="C24" i="368" s="1"/>
  <c r="E11" i="369"/>
  <c r="E15" i="369" s="1"/>
  <c r="C24" i="369" s="1"/>
  <c r="E11" i="370"/>
  <c r="E15" i="370" s="1"/>
  <c r="C24" i="370" s="1"/>
  <c r="E12" i="354"/>
  <c r="E13" i="354" s="1"/>
  <c r="C22" i="354" s="1"/>
  <c r="E12" i="353"/>
  <c r="E13" i="353" s="1"/>
  <c r="C22" i="353" s="1"/>
  <c r="E12" i="352"/>
  <c r="E13" i="352" s="1"/>
  <c r="C22" i="352" s="1"/>
  <c r="E12" i="351"/>
  <c r="E13" i="351" s="1"/>
  <c r="C22" i="351" s="1"/>
  <c r="E12" i="350"/>
  <c r="E13" i="350" s="1"/>
  <c r="C22" i="350" s="1"/>
  <c r="E11" i="349"/>
  <c r="E12" i="349" s="1"/>
  <c r="C21" i="349" s="1"/>
  <c r="E11" i="348"/>
  <c r="E12" i="348" s="1"/>
  <c r="C21" i="348" s="1"/>
  <c r="L5" i="4"/>
  <c r="L9" i="4" s="1"/>
  <c r="L14" i="4" s="1"/>
  <c r="L13" i="4" s="1"/>
  <c r="E11" i="276"/>
  <c r="E12" i="276" s="1"/>
  <c r="C21" i="276" s="1"/>
  <c r="E11" i="275"/>
  <c r="E12" i="275" s="1"/>
  <c r="C21" i="275" s="1"/>
  <c r="E11" i="274"/>
  <c r="E12" i="274" s="1"/>
  <c r="C21" i="274" s="1"/>
  <c r="E11" i="336"/>
  <c r="E12" i="336" s="1"/>
  <c r="C21" i="336" s="1"/>
  <c r="E11" i="335"/>
  <c r="E12" i="335" s="1"/>
  <c r="C21" i="335" s="1"/>
  <c r="E11" i="334"/>
  <c r="E12" i="334" s="1"/>
  <c r="C21" i="334" s="1"/>
  <c r="E11" i="333"/>
  <c r="E12" i="333" s="1"/>
  <c r="C21" i="333" s="1"/>
  <c r="E11" i="332"/>
  <c r="E12" i="332" s="1"/>
  <c r="C21" i="332" s="1"/>
  <c r="E11" i="331"/>
  <c r="E12" i="331" s="1"/>
  <c r="C21" i="331" s="1"/>
  <c r="E11" i="330"/>
  <c r="E12" i="330" s="1"/>
  <c r="C21" i="330" s="1"/>
  <c r="E11" i="329"/>
  <c r="E12" i="329" s="1"/>
  <c r="C21" i="329" s="1"/>
  <c r="E11" i="328"/>
  <c r="E12" i="328" s="1"/>
  <c r="C21" i="328" s="1"/>
  <c r="E14" i="327"/>
  <c r="E12" i="326"/>
  <c r="E13" i="326" s="1"/>
  <c r="C22" i="326" s="1"/>
  <c r="E12" i="325"/>
  <c r="E13" i="325" s="1"/>
  <c r="C22" i="325" s="1"/>
  <c r="E12" i="324"/>
  <c r="E13" i="324" s="1"/>
  <c r="C22" i="324" s="1"/>
  <c r="E12" i="323"/>
  <c r="E13" i="323" s="1"/>
  <c r="C22" i="323" s="1"/>
  <c r="E12" i="322"/>
  <c r="E13" i="322" s="1"/>
  <c r="C22" i="322" s="1"/>
  <c r="E12" i="321"/>
  <c r="E13" i="321" s="1"/>
  <c r="C22" i="321" s="1"/>
  <c r="E12" i="257"/>
  <c r="E13" i="257" s="1"/>
  <c r="C22" i="257" s="1"/>
  <c r="E11" i="256"/>
  <c r="E13" i="256" s="1"/>
  <c r="C22" i="256" s="1"/>
  <c r="E11" i="320"/>
  <c r="E12" i="320" s="1"/>
  <c r="C21" i="320" s="1"/>
  <c r="E11" i="253"/>
  <c r="E12" i="253" s="1"/>
  <c r="C21" i="253" s="1"/>
  <c r="E11" i="289"/>
  <c r="E12" i="289" s="1"/>
  <c r="C21" i="289" s="1"/>
  <c r="E11" i="251"/>
  <c r="E12" i="251" s="1"/>
  <c r="C21" i="251" s="1"/>
  <c r="E12" i="319"/>
  <c r="E13" i="319" s="1"/>
  <c r="C22" i="319" s="1"/>
  <c r="E12" i="318"/>
  <c r="E13" i="318" s="1"/>
  <c r="C22" i="318" s="1"/>
  <c r="E12" i="317"/>
  <c r="E13" i="317" s="1"/>
  <c r="C22" i="317" s="1"/>
  <c r="E12" i="316"/>
  <c r="E13" i="316" s="1"/>
  <c r="C22" i="316" s="1"/>
  <c r="E12" i="246"/>
  <c r="E13" i="246" s="1"/>
  <c r="C22" i="246" s="1"/>
  <c r="E12" i="245"/>
  <c r="E13" i="245" s="1"/>
  <c r="C22" i="245" s="1"/>
  <c r="E11" i="244"/>
  <c r="E13" i="244" s="1"/>
  <c r="C22" i="244" s="1"/>
  <c r="E12" i="315"/>
  <c r="E13" i="315" s="1"/>
  <c r="C22" i="315" s="1"/>
  <c r="E12" i="314"/>
  <c r="E13" i="314" s="1"/>
  <c r="C22" i="314" s="1"/>
  <c r="E12" i="313"/>
  <c r="E13" i="313" s="1"/>
  <c r="C22" i="313" s="1"/>
  <c r="E12" i="312"/>
  <c r="E13" i="312" s="1"/>
  <c r="C22" i="312" s="1"/>
  <c r="E12" i="311"/>
  <c r="E13" i="311" s="1"/>
  <c r="C22" i="311" s="1"/>
  <c r="E12" i="238"/>
  <c r="E13" i="238" s="1"/>
  <c r="C22" i="238" s="1"/>
  <c r="C24" i="238"/>
  <c r="E12" i="310"/>
  <c r="E13" i="310" s="1"/>
  <c r="C22" i="310" s="1"/>
  <c r="E12" i="236"/>
  <c r="E13" i="236" s="1"/>
  <c r="C22" i="236" s="1"/>
  <c r="E12" i="235"/>
  <c r="E13" i="235" s="1"/>
  <c r="C22" i="235" s="1"/>
  <c r="E11" i="234"/>
  <c r="E12" i="234" s="1"/>
  <c r="C21" i="234" s="1"/>
  <c r="E11" i="233"/>
  <c r="E13" i="233" s="1"/>
  <c r="C22" i="233" s="1"/>
  <c r="E11" i="232"/>
  <c r="E13" i="232" s="1"/>
  <c r="C22" i="232" s="1"/>
  <c r="E11" i="231"/>
  <c r="E13" i="231" s="1"/>
  <c r="C22" i="231" s="1"/>
  <c r="E11" i="229"/>
  <c r="E14" i="229" s="1"/>
  <c r="C23" i="229" s="1"/>
  <c r="E11" i="228"/>
  <c r="E13" i="228" s="1"/>
  <c r="C22" i="228" s="1"/>
  <c r="E11" i="227"/>
  <c r="E13" i="227" s="1"/>
  <c r="C22" i="227" s="1"/>
  <c r="E11" i="226"/>
  <c r="E13" i="226" s="1"/>
  <c r="C22" i="226" s="1"/>
  <c r="E11" i="225"/>
  <c r="E13" i="225" s="1"/>
  <c r="C22" i="225" s="1"/>
  <c r="E11" i="224"/>
  <c r="E14" i="224" s="1"/>
  <c r="C23" i="224" s="1"/>
  <c r="E11" i="223"/>
  <c r="E14" i="223" s="1"/>
  <c r="C23" i="223" s="1"/>
  <c r="E11" i="222"/>
  <c r="E14" i="222" s="1"/>
  <c r="C23" i="222" s="1"/>
  <c r="E11" i="221"/>
  <c r="E14" i="221" s="1"/>
  <c r="C23" i="221" s="1"/>
  <c r="E11" i="220"/>
  <c r="E14" i="220" s="1"/>
  <c r="C23" i="220" s="1"/>
  <c r="E11" i="219"/>
  <c r="E13" i="219" s="1"/>
  <c r="C22" i="219" s="1"/>
  <c r="E11" i="218"/>
  <c r="E13" i="218" s="1"/>
  <c r="C22" i="218" s="1"/>
  <c r="E11" i="217"/>
  <c r="E14" i="217" s="1"/>
  <c r="C23" i="217" s="1"/>
  <c r="E11" i="216"/>
  <c r="E14" i="216" s="1"/>
  <c r="C23" i="216" s="1"/>
  <c r="E11" i="215"/>
  <c r="E13" i="215" s="1"/>
  <c r="C22" i="215" s="1"/>
  <c r="E11" i="214"/>
  <c r="E13" i="214" s="1"/>
  <c r="C22" i="214" s="1"/>
  <c r="E11" i="213"/>
  <c r="E13" i="213" s="1"/>
  <c r="C22" i="213" s="1"/>
  <c r="E11" i="309"/>
  <c r="E12" i="309"/>
  <c r="E13" i="309"/>
  <c r="E11" i="211"/>
  <c r="E12" i="211"/>
  <c r="E13" i="211"/>
  <c r="E11" i="308"/>
  <c r="E12" i="308"/>
  <c r="E13" i="308"/>
  <c r="E14" i="308"/>
  <c r="E15" i="308"/>
  <c r="E16" i="308"/>
  <c r="E11" i="307"/>
  <c r="E12" i="307"/>
  <c r="E13" i="307"/>
  <c r="E14" i="307"/>
  <c r="E15" i="307"/>
  <c r="E16" i="307"/>
  <c r="E11" i="306"/>
  <c r="E12" i="306"/>
  <c r="E13" i="306"/>
  <c r="E14" i="306"/>
  <c r="E15" i="306"/>
  <c r="E16" i="306"/>
  <c r="E11" i="207"/>
  <c r="E12" i="207"/>
  <c r="E13" i="207"/>
  <c r="E14" i="207"/>
  <c r="E15" i="207"/>
  <c r="E16" i="207"/>
  <c r="E11" i="285"/>
  <c r="E12" i="285"/>
  <c r="E13" i="285"/>
  <c r="E11" i="205"/>
  <c r="E12" i="205"/>
  <c r="E13" i="205"/>
  <c r="E11" i="305"/>
  <c r="E12" i="305" s="1"/>
  <c r="C22" i="305" s="1"/>
  <c r="E11" i="203"/>
  <c r="E12" i="203" s="1"/>
  <c r="C22" i="203" s="1"/>
  <c r="E11" i="304"/>
  <c r="E12" i="304" s="1"/>
  <c r="C22" i="304" s="1"/>
  <c r="E11" i="201"/>
  <c r="E12" i="201" s="1"/>
  <c r="C22" i="201" s="1"/>
  <c r="E11" i="200"/>
  <c r="E12" i="200"/>
  <c r="E13" i="200"/>
  <c r="E11" i="303"/>
  <c r="E12" i="303" s="1"/>
  <c r="C21" i="303" s="1"/>
  <c r="E11" i="302"/>
  <c r="E12" i="302" s="1"/>
  <c r="C21" i="302" s="1"/>
  <c r="E11" i="301"/>
  <c r="E12" i="301" s="1"/>
  <c r="C21" i="301" s="1"/>
  <c r="E11" i="300"/>
  <c r="E12" i="300" s="1"/>
  <c r="C21" i="300" s="1"/>
  <c r="E11" i="195"/>
  <c r="E12" i="195" s="1"/>
  <c r="C21" i="195" s="1"/>
  <c r="E10" i="299"/>
  <c r="E11" i="299" s="1"/>
  <c r="C20" i="299" s="1"/>
  <c r="E10" i="298"/>
  <c r="E11" i="298" s="1"/>
  <c r="C20" i="298" s="1"/>
  <c r="E11" i="297"/>
  <c r="E12" i="297" s="1"/>
  <c r="C21" i="297" s="1"/>
  <c r="E11" i="296"/>
  <c r="E12" i="296" s="1"/>
  <c r="C21" i="296" s="1"/>
  <c r="E11" i="190"/>
  <c r="E12" i="190" s="1"/>
  <c r="C21" i="190" s="1"/>
  <c r="E11" i="189"/>
  <c r="E12" i="189" s="1"/>
  <c r="C21" i="189" s="1"/>
  <c r="E11" i="188"/>
  <c r="E12" i="188" s="1"/>
  <c r="C21" i="188" s="1"/>
  <c r="E11" i="295"/>
  <c r="E12" i="295" s="1"/>
  <c r="C21" i="295" s="1"/>
  <c r="E11" i="294"/>
  <c r="E12" i="294" s="1"/>
  <c r="C21" i="294" s="1"/>
  <c r="E11" i="185"/>
  <c r="E12" i="185" s="1"/>
  <c r="C21" i="185" s="1"/>
  <c r="E11" i="184"/>
  <c r="E12" i="184" s="1"/>
  <c r="C21" i="184" s="1"/>
  <c r="E11" i="183"/>
  <c r="E12" i="183" s="1"/>
  <c r="C21" i="183" s="1"/>
  <c r="E11" i="182"/>
  <c r="E12" i="182" s="1"/>
  <c r="C21" i="182" s="1"/>
  <c r="E11" i="181"/>
  <c r="E12" i="181" s="1"/>
  <c r="C21" i="181" s="1"/>
  <c r="E11" i="180"/>
  <c r="E12" i="180"/>
  <c r="E11" i="179"/>
  <c r="E12" i="179" s="1"/>
  <c r="C21" i="179" s="1"/>
  <c r="E11" i="178"/>
  <c r="E12" i="178" s="1"/>
  <c r="C21" i="178" s="1"/>
  <c r="E11" i="177"/>
  <c r="E12" i="177" s="1"/>
  <c r="C21" i="177" s="1"/>
  <c r="E11" i="176"/>
  <c r="E12" i="176" s="1"/>
  <c r="C21" i="176" s="1"/>
  <c r="E11" i="175"/>
  <c r="E14" i="175" s="1"/>
  <c r="C23" i="175" s="1"/>
  <c r="E11" i="173"/>
  <c r="E12" i="173" s="1"/>
  <c r="C21" i="173" s="1"/>
  <c r="E11" i="172"/>
  <c r="E12" i="172" s="1"/>
  <c r="C21" i="172" s="1"/>
  <c r="E11" i="171"/>
  <c r="E12" i="171" s="1"/>
  <c r="C21" i="171" s="1"/>
  <c r="E11" i="170"/>
  <c r="E12" i="170" s="1"/>
  <c r="C21" i="170" s="1"/>
  <c r="E11" i="168"/>
  <c r="E12" i="168" s="1"/>
  <c r="C21" i="168" s="1"/>
  <c r="E11" i="166"/>
  <c r="E12" i="166" s="1"/>
  <c r="C21" i="166" s="1"/>
  <c r="E11" i="165"/>
  <c r="E14" i="165" s="1"/>
  <c r="C23" i="165" s="1"/>
  <c r="E11" i="164"/>
  <c r="E12" i="164" s="1"/>
  <c r="C21" i="164" s="1"/>
  <c r="E11" i="163"/>
  <c r="E14" i="163" s="1"/>
  <c r="C23" i="163" s="1"/>
  <c r="E11" i="162"/>
  <c r="E12" i="162" s="1"/>
  <c r="C21" i="162" s="1"/>
  <c r="E11" i="161"/>
  <c r="E14" i="161" s="1"/>
  <c r="C23" i="161" s="1"/>
  <c r="E11" i="160"/>
  <c r="E14" i="160" s="1"/>
  <c r="C23" i="160" s="1"/>
  <c r="E11" i="159"/>
  <c r="E14" i="159" s="1"/>
  <c r="C23" i="159" s="1"/>
  <c r="E10" i="158"/>
  <c r="E11" i="158" s="1"/>
  <c r="C20" i="158" s="1"/>
  <c r="E11" i="157"/>
  <c r="E12" i="157" s="1"/>
  <c r="C21" i="157" s="1"/>
  <c r="E11" i="156"/>
  <c r="E12" i="156" s="1"/>
  <c r="C21" i="156" s="1"/>
  <c r="E11" i="155"/>
  <c r="E12" i="155" s="1"/>
  <c r="C21" i="155" s="1"/>
  <c r="E11" i="153"/>
  <c r="E14" i="153" s="1"/>
  <c r="C23" i="153" s="1"/>
  <c r="E11" i="151"/>
  <c r="E14" i="151" s="1"/>
  <c r="C23" i="151" s="1"/>
  <c r="E11" i="150"/>
  <c r="E14" i="150" s="1"/>
  <c r="C23" i="150" s="1"/>
  <c r="E11" i="149"/>
  <c r="E14" i="149" s="1"/>
  <c r="C23" i="149" s="1"/>
  <c r="E11" i="148"/>
  <c r="E14" i="148" s="1"/>
  <c r="C23" i="148" s="1"/>
  <c r="E11" i="146"/>
  <c r="E14" i="146" s="1"/>
  <c r="C23" i="146" s="1"/>
  <c r="E11" i="283"/>
  <c r="E14" i="283" s="1"/>
  <c r="C23" i="283" s="1"/>
  <c r="E11" i="143"/>
  <c r="E14" i="143" s="1"/>
  <c r="C23" i="143" s="1"/>
  <c r="E11" i="142"/>
  <c r="E14" i="142" s="1"/>
  <c r="C23" i="142" s="1"/>
  <c r="E11" i="141"/>
  <c r="E13" i="141" s="1"/>
  <c r="C22" i="141" s="1"/>
  <c r="E11" i="139"/>
  <c r="E12" i="139" s="1"/>
  <c r="C21" i="139" s="1"/>
  <c r="E11" i="138"/>
  <c r="E12" i="138" s="1"/>
  <c r="C21" i="138" s="1"/>
  <c r="E11" i="135"/>
  <c r="E14" i="135" s="1"/>
  <c r="C23" i="135" s="1"/>
  <c r="E11" i="134"/>
  <c r="E13" i="134" s="1"/>
  <c r="C22" i="134" s="1"/>
  <c r="E11" i="133"/>
  <c r="E13" i="133" s="1"/>
  <c r="C22" i="133" s="1"/>
  <c r="E11" i="132"/>
  <c r="E13" i="132" s="1"/>
  <c r="C22" i="132" s="1"/>
  <c r="E11" i="131"/>
  <c r="E13" i="131" s="1"/>
  <c r="C22" i="131" s="1"/>
  <c r="E11" i="337"/>
  <c r="E12" i="337" s="1"/>
  <c r="C21" i="337" s="1"/>
  <c r="E11" i="128"/>
  <c r="E12" i="128" s="1"/>
  <c r="C21" i="128" s="1"/>
  <c r="E11" i="127"/>
  <c r="E12" i="127" s="1"/>
  <c r="C21" i="127" s="1"/>
  <c r="E11" i="126"/>
  <c r="E12" i="126" s="1"/>
  <c r="C21" i="126" s="1"/>
  <c r="E11" i="125"/>
  <c r="E12" i="125" s="1"/>
  <c r="C21" i="125" s="1"/>
  <c r="E11" i="124"/>
  <c r="E12" i="124" s="1"/>
  <c r="C21" i="124" s="1"/>
  <c r="E11" i="123"/>
  <c r="E12" i="123" s="1"/>
  <c r="C21" i="123" s="1"/>
  <c r="E11" i="122"/>
  <c r="E12" i="122" s="1"/>
  <c r="C21" i="122" s="1"/>
  <c r="E11" i="121"/>
  <c r="E12" i="121" s="1"/>
  <c r="C21" i="121" s="1"/>
  <c r="E11" i="344"/>
  <c r="E12" i="344" s="1"/>
  <c r="C21" i="344" s="1"/>
  <c r="E11" i="120"/>
  <c r="E12" i="120" s="1"/>
  <c r="C21" i="120" s="1"/>
  <c r="E11" i="343"/>
  <c r="E12" i="343" s="1"/>
  <c r="C21" i="343" s="1"/>
  <c r="E11" i="119"/>
  <c r="E12" i="119" s="1"/>
  <c r="C21" i="119" s="1"/>
  <c r="E11" i="118"/>
  <c r="E12" i="118" s="1"/>
  <c r="C21" i="118" s="1"/>
  <c r="E11" i="117"/>
  <c r="E14" i="117" s="1"/>
  <c r="C23" i="117" s="1"/>
  <c r="E11" i="114"/>
  <c r="E15" i="114" s="1"/>
  <c r="C24" i="114" s="1"/>
  <c r="E11" i="113"/>
  <c r="E14" i="113" s="1"/>
  <c r="C23" i="113" s="1"/>
  <c r="E11" i="112"/>
  <c r="E14" i="112" s="1"/>
  <c r="C23" i="112" s="1"/>
  <c r="E11" i="111"/>
  <c r="E14" i="111" s="1"/>
  <c r="C23" i="111" s="1"/>
  <c r="E11" i="110"/>
  <c r="E14" i="110" s="1"/>
  <c r="C23" i="110" s="1"/>
  <c r="E11" i="109"/>
  <c r="E14" i="109" s="1"/>
  <c r="C23" i="109" s="1"/>
  <c r="E11" i="108"/>
  <c r="E14" i="108" s="1"/>
  <c r="C23" i="108" s="1"/>
  <c r="E11" i="107"/>
  <c r="E14" i="107" s="1"/>
  <c r="C23" i="107" s="1"/>
  <c r="E10" i="103"/>
  <c r="E12" i="103" s="1"/>
  <c r="C21" i="103" s="1"/>
  <c r="E11" i="96"/>
  <c r="E13" i="96" s="1"/>
  <c r="C22" i="96" s="1"/>
  <c r="E11" i="94"/>
  <c r="E13" i="94" s="1"/>
  <c r="C22" i="94" s="1"/>
  <c r="E11" i="93"/>
  <c r="E13" i="93" s="1"/>
  <c r="C22" i="93" s="1"/>
  <c r="E11" i="92"/>
  <c r="E13" i="92" s="1"/>
  <c r="C22" i="92" s="1"/>
  <c r="E11" i="91"/>
  <c r="E13" i="91" s="1"/>
  <c r="C22" i="91" s="1"/>
  <c r="E11" i="89"/>
  <c r="E13" i="89" s="1"/>
  <c r="C22" i="89" s="1"/>
  <c r="E11" i="88"/>
  <c r="E13" i="88" s="1"/>
  <c r="C22" i="88" s="1"/>
  <c r="E11" i="87"/>
  <c r="E13" i="87" s="1"/>
  <c r="C22" i="87" s="1"/>
  <c r="E11" i="86"/>
  <c r="E13" i="86" s="1"/>
  <c r="C22" i="86" s="1"/>
  <c r="E11" i="83"/>
  <c r="E14" i="83" s="1"/>
  <c r="C23" i="83" s="1"/>
  <c r="E11" i="82"/>
  <c r="E14" i="82" s="1"/>
  <c r="C23" i="82" s="1"/>
  <c r="E11" i="81"/>
  <c r="E14" i="81" s="1"/>
  <c r="C23" i="81" s="1"/>
  <c r="E11" i="80"/>
  <c r="E14" i="80" s="1"/>
  <c r="C23" i="80" s="1"/>
  <c r="E11" i="77"/>
  <c r="E14" i="77" s="1"/>
  <c r="C23" i="77" s="1"/>
  <c r="E11" i="75"/>
  <c r="E14" i="75" s="1"/>
  <c r="C23" i="75" s="1"/>
  <c r="E11" i="76"/>
  <c r="E14" i="76" s="1"/>
  <c r="C23" i="76" s="1"/>
  <c r="E11" i="74"/>
  <c r="E12" i="74" s="1"/>
  <c r="C21" i="74" s="1"/>
  <c r="E11" i="73"/>
  <c r="E14" i="73" s="1"/>
  <c r="C23" i="73" s="1"/>
  <c r="E11" i="72"/>
  <c r="E12" i="72" s="1"/>
  <c r="C21" i="72" s="1"/>
  <c r="E11" i="71"/>
  <c r="E13" i="71" s="1"/>
  <c r="C22" i="71" s="1"/>
  <c r="E11" i="69"/>
  <c r="E14" i="69" s="1"/>
  <c r="C23" i="69" s="1"/>
  <c r="E11" i="68"/>
  <c r="E14" i="68" s="1"/>
  <c r="C23" i="68" s="1"/>
  <c r="E11" i="67"/>
  <c r="E14" i="67" s="1"/>
  <c r="C23" i="67" s="1"/>
  <c r="E11" i="282"/>
  <c r="E14" i="282" s="1"/>
  <c r="C23" i="282" s="1"/>
  <c r="E11" i="66"/>
  <c r="E14" i="66" s="1"/>
  <c r="C23" i="66" s="1"/>
  <c r="E11" i="65"/>
  <c r="E15" i="65" s="1"/>
  <c r="C24" i="65" s="1"/>
  <c r="E11" i="64"/>
  <c r="E13" i="64" s="1"/>
  <c r="C22" i="64" s="1"/>
  <c r="E11" i="63"/>
  <c r="E13" i="63" s="1"/>
  <c r="C22" i="63" s="1"/>
  <c r="E11" i="62"/>
  <c r="E14" i="62" s="1"/>
  <c r="C23" i="62" s="1"/>
  <c r="E11" i="61"/>
  <c r="E14" i="61" s="1"/>
  <c r="C23" i="61" s="1"/>
  <c r="E11" i="60"/>
  <c r="E14" i="60" s="1"/>
  <c r="C23" i="60" s="1"/>
  <c r="E11" i="59"/>
  <c r="E14" i="59" s="1"/>
  <c r="C23" i="59" s="1"/>
  <c r="E11" i="58"/>
  <c r="E14" i="58" s="1"/>
  <c r="C23" i="58" s="1"/>
  <c r="E11" i="57"/>
  <c r="E14" i="57" s="1"/>
  <c r="C23" i="57" s="1"/>
  <c r="E11" i="56"/>
  <c r="E14" i="56" s="1"/>
  <c r="C23" i="56" s="1"/>
  <c r="E11" i="54"/>
  <c r="E14" i="54" s="1"/>
  <c r="C23" i="54" s="1"/>
  <c r="E11" i="53"/>
  <c r="E14" i="53" s="1"/>
  <c r="C23" i="53" s="1"/>
  <c r="E11" i="50"/>
  <c r="E14" i="50" s="1"/>
  <c r="C23" i="50" s="1"/>
  <c r="E11" i="49"/>
  <c r="E14" i="49" s="1"/>
  <c r="C23" i="49" s="1"/>
  <c r="E11" i="46"/>
  <c r="E14" i="46" s="1"/>
  <c r="C23" i="46" s="1"/>
  <c r="E11" i="45"/>
  <c r="E14" i="45" s="1"/>
  <c r="C23" i="45" s="1"/>
  <c r="E11" i="44"/>
  <c r="E14" i="44" s="1"/>
  <c r="C23" i="44" s="1"/>
  <c r="E11" i="42"/>
  <c r="E14" i="42" s="1"/>
  <c r="C23" i="42" s="1"/>
  <c r="E11" i="41"/>
  <c r="E14" i="41" s="1"/>
  <c r="C23" i="41" s="1"/>
  <c r="E11" i="40"/>
  <c r="E13" i="40" s="1"/>
  <c r="C22" i="40" s="1"/>
  <c r="E11" i="39"/>
  <c r="E14" i="39" s="1"/>
  <c r="C23" i="39" s="1"/>
  <c r="E11" i="36"/>
  <c r="E13" i="36" s="1"/>
  <c r="C22" i="36" s="1"/>
  <c r="E11" i="35"/>
  <c r="E13" i="35" s="1"/>
  <c r="C22" i="35" s="1"/>
  <c r="E11" i="33"/>
  <c r="E14" i="33" s="1"/>
  <c r="C23" i="33" s="1"/>
  <c r="E10" i="32"/>
  <c r="E13" i="32" s="1"/>
  <c r="C22" i="32" s="1"/>
  <c r="E11" i="31"/>
  <c r="E14" i="31" s="1"/>
  <c r="C23" i="31" s="1"/>
  <c r="E11" i="281"/>
  <c r="E14" i="281" s="1"/>
  <c r="C23" i="281" s="1"/>
  <c r="E11" i="30"/>
  <c r="E14" i="30" s="1"/>
  <c r="C23" i="30" s="1"/>
  <c r="E10" i="345"/>
  <c r="E13" i="345" s="1"/>
  <c r="C22" i="345" s="1"/>
  <c r="E11" i="24"/>
  <c r="E14" i="24" s="1"/>
  <c r="C23" i="24" s="1"/>
  <c r="E11" i="23"/>
  <c r="E14" i="23" s="1"/>
  <c r="C23" i="23" s="1"/>
  <c r="E10" i="20"/>
  <c r="E12" i="20" s="1"/>
  <c r="C21" i="20" s="1"/>
  <c r="E11" i="19"/>
  <c r="E13" i="19" s="1"/>
  <c r="C22" i="19" s="1"/>
  <c r="E11" i="18"/>
  <c r="E12" i="18" s="1"/>
  <c r="C21" i="18" s="1"/>
  <c r="E14" i="279"/>
  <c r="C23" i="279" s="1"/>
  <c r="E11" i="47"/>
  <c r="E14" i="47" s="1"/>
  <c r="C23" i="47" s="1"/>
  <c r="M5" i="4"/>
  <c r="M8" i="4" s="1"/>
  <c r="M22" i="4" s="1"/>
  <c r="H24" i="4"/>
  <c r="H5" i="4"/>
  <c r="H6" i="4"/>
  <c r="C6" i="4"/>
  <c r="C512" i="1"/>
  <c r="C496" i="1" s="1"/>
  <c r="C498" i="1" s="1"/>
  <c r="G498" i="1"/>
  <c r="G497" i="1"/>
  <c r="H498" i="1"/>
  <c r="H499" i="1" s="1"/>
  <c r="F497" i="1"/>
  <c r="F498" i="1"/>
  <c r="C5" i="4"/>
  <c r="K5" i="4"/>
  <c r="J5" i="4"/>
  <c r="J8" i="4" s="1"/>
  <c r="J22" i="4" s="1"/>
  <c r="I24" i="4"/>
  <c r="I5" i="4"/>
  <c r="I6" i="4"/>
  <c r="D6" i="4"/>
  <c r="E6" i="4"/>
  <c r="F6" i="4"/>
  <c r="G6" i="4"/>
  <c r="N4" i="4"/>
  <c r="D5" i="4"/>
  <c r="E5" i="4"/>
  <c r="F5" i="4"/>
  <c r="G5" i="4"/>
  <c r="N3" i="4"/>
  <c r="E15" i="327"/>
  <c r="C24" i="327" s="1"/>
  <c r="G503" i="1"/>
  <c r="B6" i="185" s="1"/>
  <c r="E6" i="185" s="1"/>
  <c r="H503" i="1"/>
  <c r="E6" i="232"/>
  <c r="E6" i="233"/>
  <c r="F503" i="1"/>
  <c r="C9" i="4" l="1"/>
  <c r="C14" i="4" s="1"/>
  <c r="C13" i="4" s="1"/>
  <c r="G9" i="4"/>
  <c r="G14" i="4" s="1"/>
  <c r="G13" i="4" s="1"/>
  <c r="F9" i="4"/>
  <c r="F14" i="4" s="1"/>
  <c r="F13" i="4" s="1"/>
  <c r="L8" i="4"/>
  <c r="L22" i="4" s="1"/>
  <c r="L16" i="4" s="1"/>
  <c r="L23" i="4" s="1"/>
  <c r="D8" i="4"/>
  <c r="D22" i="4" s="1"/>
  <c r="E8" i="4"/>
  <c r="E22" i="4" s="1"/>
  <c r="E9" i="4"/>
  <c r="E14" i="4" s="1"/>
  <c r="E13" i="4" s="1"/>
  <c r="C8" i="4"/>
  <c r="C22" i="4" s="1"/>
  <c r="H500" i="1"/>
  <c r="H501" i="1" s="1"/>
  <c r="H502" i="1" s="1"/>
  <c r="E14" i="211"/>
  <c r="C23" i="211" s="1"/>
  <c r="E14" i="205"/>
  <c r="C23" i="205" s="1"/>
  <c r="E13" i="180"/>
  <c r="C22" i="180" s="1"/>
  <c r="G8" i="4"/>
  <c r="G22" i="4" s="1"/>
  <c r="D9" i="4"/>
  <c r="D14" i="4" s="1"/>
  <c r="D13" i="4" s="1"/>
  <c r="F499" i="1"/>
  <c r="F500" i="1" s="1"/>
  <c r="G499" i="1"/>
  <c r="G500" i="1" s="1"/>
  <c r="G501" i="1" s="1"/>
  <c r="G502" i="1" s="1"/>
  <c r="H9" i="4"/>
  <c r="H14" i="4" s="1"/>
  <c r="H13" i="4" s="1"/>
  <c r="N6" i="4"/>
  <c r="E14" i="285"/>
  <c r="C23" i="285" s="1"/>
  <c r="E17" i="307"/>
  <c r="C27" i="307" s="1"/>
  <c r="E17" i="308"/>
  <c r="C27" i="308" s="1"/>
  <c r="E14" i="309"/>
  <c r="C23" i="309" s="1"/>
  <c r="B6" i="214"/>
  <c r="E6" i="214" s="1"/>
  <c r="C497" i="1"/>
  <c r="C499" i="1" s="1"/>
  <c r="C500" i="1" s="1"/>
  <c r="F8" i="4"/>
  <c r="F22" i="4" s="1"/>
  <c r="M9" i="4"/>
  <c r="M14" i="4" s="1"/>
  <c r="M13" i="4" s="1"/>
  <c r="M16" i="4" s="1"/>
  <c r="M23" i="4" s="1"/>
  <c r="H23" i="4" s="1"/>
  <c r="E17" i="207"/>
  <c r="C27" i="207" s="1"/>
  <c r="E17" i="306"/>
  <c r="C27" i="306" s="1"/>
  <c r="J9" i="4"/>
  <c r="J14" i="4" s="1"/>
  <c r="J13" i="4" s="1"/>
  <c r="J16" i="4" s="1"/>
  <c r="J23" i="4" s="1"/>
  <c r="E14" i="200"/>
  <c r="C23" i="200" s="1"/>
  <c r="I9" i="4"/>
  <c r="I14" i="4" s="1"/>
  <c r="I13" i="4" s="1"/>
  <c r="N5" i="4"/>
  <c r="I8" i="4"/>
  <c r="I22" i="4" s="1"/>
  <c r="K9" i="4"/>
  <c r="K14" i="4" s="1"/>
  <c r="K13" i="4" s="1"/>
  <c r="K8" i="4"/>
  <c r="K22" i="4" s="1"/>
  <c r="N24" i="4"/>
  <c r="H8" i="4"/>
  <c r="H22" i="4" s="1"/>
  <c r="F16" i="4" l="1"/>
  <c r="F23" i="4" s="1"/>
  <c r="C16" i="4"/>
  <c r="C23" i="4" s="1"/>
  <c r="D16" i="4"/>
  <c r="D23" i="4" s="1"/>
  <c r="G16" i="4"/>
  <c r="G23" i="4" s="1"/>
  <c r="E16" i="4"/>
  <c r="E23" i="4" s="1"/>
  <c r="F501" i="1"/>
  <c r="F502" i="1" s="1"/>
  <c r="H16" i="4"/>
  <c r="C503" i="1"/>
  <c r="N9" i="4"/>
  <c r="N14" i="4" s="1"/>
  <c r="N13" i="4" s="1"/>
  <c r="N8" i="4"/>
  <c r="N22" i="4" s="1"/>
  <c r="B7" i="311"/>
  <c r="E7" i="311" s="1"/>
  <c r="K16" i="4"/>
  <c r="K23" i="4" s="1"/>
  <c r="C501" i="1"/>
  <c r="C502" i="1" s="1"/>
  <c r="I16" i="4"/>
  <c r="I23" i="4" s="1"/>
  <c r="D23" i="383"/>
  <c r="D25" i="383" s="1"/>
  <c r="D31" i="383" s="1"/>
  <c r="D32" i="383" s="1"/>
  <c r="B5" i="149" l="1"/>
  <c r="E5" i="149" s="1"/>
  <c r="E7" i="149" s="1"/>
  <c r="C18" i="149" s="1"/>
  <c r="B5" i="150"/>
  <c r="E5" i="150" s="1"/>
  <c r="E7" i="150" s="1"/>
  <c r="C22" i="150" s="1"/>
  <c r="B5" i="18"/>
  <c r="E5" i="18" s="1"/>
  <c r="E7" i="18" s="1"/>
  <c r="C16" i="18" s="1"/>
  <c r="E144" i="384"/>
  <c r="N16" i="4"/>
  <c r="N23" i="4" s="1"/>
  <c r="C15" i="329"/>
  <c r="C17" i="175"/>
  <c r="C15" i="328"/>
  <c r="C15" i="330"/>
  <c r="C15" i="122"/>
  <c r="C15" i="335"/>
  <c r="C16" i="219"/>
  <c r="C15" i="337"/>
  <c r="C17" i="163"/>
  <c r="C15" i="157"/>
  <c r="C17" i="220"/>
  <c r="C17" i="80"/>
  <c r="C17" i="24"/>
  <c r="C15" i="297"/>
  <c r="C16" i="87"/>
  <c r="C15" i="302"/>
  <c r="C16" i="233"/>
  <c r="C16" i="227"/>
  <c r="C18" i="367"/>
  <c r="C16" i="315"/>
  <c r="C17" i="33"/>
  <c r="C15" i="124"/>
  <c r="C15" i="120"/>
  <c r="C16" i="313"/>
  <c r="C17" i="281"/>
  <c r="C16" i="96"/>
  <c r="C15" i="183"/>
  <c r="C15" i="177"/>
  <c r="C17" i="160"/>
  <c r="C15" i="333"/>
  <c r="C16" i="86"/>
  <c r="C17" i="23"/>
  <c r="C18" i="359"/>
  <c r="C17" i="42"/>
  <c r="C15" i="171"/>
  <c r="C16" i="236"/>
  <c r="C15" i="138"/>
  <c r="C15" i="253"/>
  <c r="C15" i="301"/>
  <c r="C15" i="296"/>
  <c r="C15" i="289"/>
  <c r="C16" i="352"/>
  <c r="C16" i="92"/>
  <c r="C15" i="166"/>
  <c r="C18" i="114"/>
  <c r="C18" i="366"/>
  <c r="C14" i="298"/>
  <c r="C16" i="228"/>
  <c r="C15" i="181"/>
  <c r="C15" i="234"/>
  <c r="C17" i="59"/>
  <c r="C18" i="357"/>
  <c r="C18" i="356"/>
  <c r="C15" i="20"/>
  <c r="C17" i="161"/>
  <c r="C17" i="224"/>
  <c r="C17" i="45"/>
  <c r="C15" i="336"/>
  <c r="C17" i="30"/>
  <c r="C15" i="173"/>
  <c r="C18" i="369"/>
  <c r="C17" i="41"/>
  <c r="C16" i="91"/>
  <c r="C15" i="72"/>
  <c r="C17" i="149"/>
  <c r="C17" i="165"/>
  <c r="C16" i="305"/>
  <c r="C17" i="150"/>
  <c r="C18" i="365"/>
  <c r="C16" i="141"/>
  <c r="C17" i="56"/>
  <c r="C16" i="35"/>
  <c r="C17" i="50"/>
  <c r="C17" i="309"/>
  <c r="C16" i="32"/>
  <c r="C18" i="362"/>
  <c r="C17" i="211"/>
  <c r="C15" i="185"/>
  <c r="C17" i="67"/>
  <c r="C15" i="178"/>
  <c r="C17" i="110"/>
  <c r="C16" i="316"/>
  <c r="C16" i="40"/>
  <c r="C18" i="370"/>
  <c r="C16" i="318"/>
  <c r="C15" i="121"/>
  <c r="C17" i="73"/>
  <c r="C17" i="107"/>
  <c r="C17" i="31"/>
  <c r="C17" i="221"/>
  <c r="C17" i="142"/>
  <c r="C15" i="334"/>
  <c r="C16" i="36"/>
  <c r="C16" i="215"/>
  <c r="C15" i="275"/>
  <c r="C17" i="217"/>
  <c r="C15" i="190"/>
  <c r="C17" i="47"/>
  <c r="C17" i="146"/>
  <c r="C15" i="303"/>
  <c r="C17" i="83"/>
  <c r="C16" i="231"/>
  <c r="C18" i="358"/>
  <c r="C17" i="159"/>
  <c r="C16" i="311"/>
  <c r="C15" i="320"/>
  <c r="C16" i="225"/>
  <c r="C17" i="68"/>
  <c r="C15" i="103"/>
  <c r="C15" i="119"/>
  <c r="C16" i="180"/>
  <c r="C16" i="246"/>
  <c r="C15" i="176"/>
  <c r="C17" i="148"/>
  <c r="C15" i="300"/>
  <c r="C16" i="201"/>
  <c r="C17" i="117"/>
  <c r="C18" i="368"/>
  <c r="C17" i="205"/>
  <c r="C15" i="118"/>
  <c r="C21" i="207"/>
  <c r="C17" i="109"/>
  <c r="C15" i="18"/>
  <c r="C17" i="111"/>
  <c r="C15" i="295"/>
  <c r="C16" i="89"/>
  <c r="C15" i="156"/>
  <c r="C16" i="131"/>
  <c r="C15" i="172"/>
  <c r="C17" i="285"/>
  <c r="C17" i="58"/>
  <c r="C15" i="139"/>
  <c r="C16" i="244"/>
  <c r="C18" i="327"/>
  <c r="C17" i="223"/>
  <c r="C16" i="238"/>
  <c r="C17" i="61"/>
  <c r="C15" i="344"/>
  <c r="C18" i="363"/>
  <c r="C15" i="127"/>
  <c r="C16" i="345"/>
  <c r="C18" i="360"/>
  <c r="C21" i="307"/>
  <c r="C16" i="312"/>
  <c r="C15" i="179"/>
  <c r="C17" i="153"/>
  <c r="C16" i="235"/>
  <c r="C16" i="133"/>
  <c r="C15" i="251"/>
  <c r="C16" i="257"/>
  <c r="C14" i="158"/>
  <c r="C17" i="143"/>
  <c r="C15" i="348"/>
  <c r="C17" i="229"/>
  <c r="C18" i="364"/>
  <c r="C17" i="283"/>
  <c r="C16" i="218"/>
  <c r="C21" i="308"/>
  <c r="C17" i="60"/>
  <c r="C17" i="108"/>
  <c r="C15" i="276"/>
  <c r="C15" i="168"/>
  <c r="C17" i="75"/>
  <c r="C15" i="188"/>
  <c r="C17" i="216"/>
  <c r="C15" i="182"/>
  <c r="C16" i="19"/>
  <c r="C17" i="69"/>
  <c r="C18" i="65"/>
  <c r="C16" i="64"/>
  <c r="C17" i="53"/>
  <c r="C15" i="331"/>
  <c r="C15" i="274"/>
  <c r="C16" i="324"/>
  <c r="C15" i="162"/>
  <c r="C17" i="54"/>
  <c r="C17" i="49"/>
  <c r="C17" i="39"/>
  <c r="C16" i="226"/>
  <c r="C17" i="151"/>
  <c r="C15" i="164"/>
  <c r="C16" i="134"/>
  <c r="C17" i="200"/>
  <c r="C16" i="245"/>
  <c r="C16" i="63"/>
  <c r="C17" i="77"/>
  <c r="C16" i="71"/>
  <c r="C15" i="74"/>
  <c r="C17" i="113"/>
  <c r="C16" i="326"/>
  <c r="C16" i="310"/>
  <c r="C16" i="304"/>
  <c r="C17" i="282"/>
  <c r="C15" i="189"/>
  <c r="C17" i="135"/>
  <c r="C15" i="128"/>
  <c r="C21" i="306"/>
  <c r="C15" i="184"/>
  <c r="C17" i="66"/>
  <c r="C15" i="123"/>
  <c r="C16" i="232"/>
  <c r="C15" i="294"/>
  <c r="C16" i="214"/>
  <c r="C16" i="94"/>
  <c r="C18" i="355"/>
  <c r="C16" i="93"/>
  <c r="C15" i="125"/>
  <c r="C17" i="81"/>
  <c r="C16" i="132"/>
  <c r="C17" i="46"/>
  <c r="C16" i="354"/>
  <c r="C15" i="332"/>
  <c r="C16" i="88"/>
  <c r="C16" i="325"/>
  <c r="C17" i="222"/>
  <c r="C16" i="314"/>
  <c r="C15" i="155"/>
  <c r="C16" i="317"/>
  <c r="C16" i="319"/>
  <c r="C17" i="279"/>
  <c r="C17" i="112"/>
  <c r="C16" i="203"/>
  <c r="C16" i="322"/>
  <c r="C16" i="321"/>
  <c r="C15" i="349"/>
  <c r="C18" i="361"/>
  <c r="C16" i="350"/>
  <c r="C17" i="76"/>
  <c r="C15" i="126"/>
  <c r="C17" i="62"/>
  <c r="C16" i="256"/>
  <c r="C16" i="353"/>
  <c r="C14" i="299"/>
  <c r="C17" i="57"/>
  <c r="C16" i="351"/>
  <c r="C15" i="170"/>
  <c r="C15" i="343"/>
  <c r="C16" i="323"/>
  <c r="C15" i="195"/>
  <c r="C17" i="82"/>
  <c r="C17" i="44"/>
  <c r="C16" i="213"/>
  <c r="B5" i="60"/>
  <c r="E5" i="60" s="1"/>
  <c r="E7" i="60" s="1"/>
  <c r="B6" i="350"/>
  <c r="E6" i="350" s="1"/>
  <c r="B6" i="312"/>
  <c r="E6" i="312" s="1"/>
  <c r="B5" i="103"/>
  <c r="E5" i="103" s="1"/>
  <c r="E6" i="103" s="1"/>
  <c r="B5" i="77"/>
  <c r="E5" i="77" s="1"/>
  <c r="E7" i="77" s="1"/>
  <c r="B5" i="54"/>
  <c r="E5" i="54" s="1"/>
  <c r="E7" i="54" s="1"/>
  <c r="B5" i="36"/>
  <c r="B5" i="86"/>
  <c r="E5" i="86" s="1"/>
  <c r="E7" i="86" s="1"/>
  <c r="B5" i="67"/>
  <c r="B5" i="350"/>
  <c r="E5" i="350" s="1"/>
  <c r="B5" i="83"/>
  <c r="E5" i="83" s="1"/>
  <c r="E7" i="83" s="1"/>
  <c r="B5" i="53"/>
  <c r="E5" i="53" s="1"/>
  <c r="E7" i="53" s="1"/>
  <c r="B6" i="313"/>
  <c r="E6" i="313" s="1"/>
  <c r="B5" i="81"/>
  <c r="E5" i="81" s="1"/>
  <c r="E7" i="81" s="1"/>
  <c r="B5" i="39"/>
  <c r="B5" i="135"/>
  <c r="E5" i="135" s="1"/>
  <c r="E7" i="135" s="1"/>
  <c r="B5" i="289"/>
  <c r="B5" i="74"/>
  <c r="E5" i="74" s="1"/>
  <c r="E7" i="74" s="1"/>
  <c r="B5" i="31"/>
  <c r="E5" i="31" s="1"/>
  <c r="E7" i="31" s="1"/>
  <c r="B5" i="123"/>
  <c r="B5" i="113"/>
  <c r="B5" i="211"/>
  <c r="B5" i="238"/>
  <c r="B5" i="283"/>
  <c r="B5" i="279"/>
  <c r="E5" i="279" s="1"/>
  <c r="E7" i="279" s="1"/>
  <c r="B5" i="65"/>
  <c r="E5" i="65" s="1"/>
  <c r="E7" i="65" s="1"/>
  <c r="B5" i="229"/>
  <c r="E5" i="229" s="1"/>
  <c r="E7" i="229" s="1"/>
  <c r="B5" i="122"/>
  <c r="B5" i="20"/>
  <c r="E5" i="20" s="1"/>
  <c r="E6" i="20" s="1"/>
  <c r="B5" i="33"/>
  <c r="E5" i="33" s="1"/>
  <c r="E7" i="33" s="1"/>
  <c r="B5" i="352"/>
  <c r="E5" i="352" s="1"/>
  <c r="B5" i="307"/>
  <c r="B5" i="138"/>
  <c r="E5" i="138" s="1"/>
  <c r="E7" i="138" s="1"/>
  <c r="B5" i="87"/>
  <c r="E5" i="87" s="1"/>
  <c r="E7" i="87" s="1"/>
  <c r="B5" i="92"/>
  <c r="E5" i="92" s="1"/>
  <c r="E7" i="92" s="1"/>
  <c r="B5" i="64"/>
  <c r="E5" i="64" s="1"/>
  <c r="E7" i="64" s="1"/>
  <c r="B5" i="314"/>
  <c r="B5" i="326"/>
  <c r="B5" i="121"/>
  <c r="B5" i="219"/>
  <c r="E5" i="219" s="1"/>
  <c r="E7" i="219" s="1"/>
  <c r="B5" i="143"/>
  <c r="B5" i="335"/>
  <c r="B5" i="126"/>
  <c r="B5" i="56"/>
  <c r="E5" i="56" s="1"/>
  <c r="E7" i="56" s="1"/>
  <c r="B5" i="221"/>
  <c r="E5" i="221" s="1"/>
  <c r="E7" i="221" s="1"/>
  <c r="B5" i="217"/>
  <c r="E5" i="217" s="1"/>
  <c r="E7" i="217" s="1"/>
  <c r="B5" i="35"/>
  <c r="B5" i="166"/>
  <c r="B6" i="354"/>
  <c r="E6" i="354" s="1"/>
  <c r="B5" i="236"/>
  <c r="B5" i="58"/>
  <c r="E5" i="58" s="1"/>
  <c r="E7" i="58" s="1"/>
  <c r="B5" i="72"/>
  <c r="E5" i="72" s="1"/>
  <c r="E7" i="72" s="1"/>
  <c r="B5" i="233"/>
  <c r="E5" i="233" s="1"/>
  <c r="E7" i="233" s="1"/>
  <c r="B5" i="362"/>
  <c r="E5" i="362" s="1"/>
  <c r="E7" i="362" s="1"/>
  <c r="B5" i="82"/>
  <c r="E5" i="82" s="1"/>
  <c r="E7" i="82" s="1"/>
  <c r="B5" i="311"/>
  <c r="E5" i="311" s="1"/>
  <c r="E8" i="311" s="1"/>
  <c r="B5" i="218"/>
  <c r="E5" i="218" s="1"/>
  <c r="E7" i="218" s="1"/>
  <c r="B5" i="159"/>
  <c r="B5" i="178"/>
  <c r="B5" i="133"/>
  <c r="B5" i="42"/>
  <c r="E5" i="42" s="1"/>
  <c r="E7" i="42" s="1"/>
  <c r="B5" i="165"/>
  <c r="B5" i="334"/>
  <c r="B5" i="285"/>
  <c r="B5" i="329"/>
  <c r="B5" i="330"/>
  <c r="B5" i="302"/>
  <c r="B5" i="201"/>
  <c r="B5" i="45"/>
  <c r="E5" i="45" s="1"/>
  <c r="E7" i="45" s="1"/>
  <c r="B5" i="253"/>
  <c r="B5" i="124"/>
  <c r="B5" i="345"/>
  <c r="E5" i="345" s="1"/>
  <c r="E6" i="345" s="1"/>
  <c r="B5" i="300"/>
  <c r="B5" i="312"/>
  <c r="E5" i="312" s="1"/>
  <c r="B5" i="353"/>
  <c r="E5" i="353" s="1"/>
  <c r="B5" i="216"/>
  <c r="B6" i="353"/>
  <c r="E6" i="353" s="1"/>
  <c r="B5" i="222"/>
  <c r="E5" i="222" s="1"/>
  <c r="E7" i="222" s="1"/>
  <c r="B5" i="370"/>
  <c r="E5" i="370" s="1"/>
  <c r="E7" i="370" s="1"/>
  <c r="B5" i="358"/>
  <c r="E5" i="358" s="1"/>
  <c r="E7" i="358" s="1"/>
  <c r="B5" i="190"/>
  <c r="B5" i="164"/>
  <c r="B5" i="50"/>
  <c r="B5" i="63"/>
  <c r="E5" i="63" s="1"/>
  <c r="E7" i="63" s="1"/>
  <c r="B5" i="220"/>
  <c r="E5" i="220" s="1"/>
  <c r="E7" i="220" s="1"/>
  <c r="B5" i="132"/>
  <c r="B5" i="337"/>
  <c r="B5" i="68"/>
  <c r="B5" i="234"/>
  <c r="E5" i="234" s="1"/>
  <c r="E7" i="234" s="1"/>
  <c r="B5" i="156"/>
  <c r="B5" i="161"/>
  <c r="B5" i="155"/>
  <c r="B5" i="62"/>
  <c r="B5" i="354"/>
  <c r="E5" i="354" s="1"/>
  <c r="B5" i="226"/>
  <c r="E5" i="226" s="1"/>
  <c r="E7" i="226" s="1"/>
  <c r="B5" i="313"/>
  <c r="E5" i="313" s="1"/>
  <c r="B5" i="24"/>
  <c r="E5" i="24" s="1"/>
  <c r="E7" i="24" s="1"/>
  <c r="B5" i="181"/>
  <c r="B5" i="320"/>
  <c r="B5" i="182"/>
  <c r="B5" i="235"/>
  <c r="B5" i="153"/>
  <c r="B5" i="228"/>
  <c r="E5" i="228" s="1"/>
  <c r="E7" i="228" s="1"/>
  <c r="B5" i="304"/>
  <c r="B5" i="80"/>
  <c r="E5" i="80" s="1"/>
  <c r="E7" i="80" s="1"/>
  <c r="B5" i="349"/>
  <c r="B5" i="359"/>
  <c r="E5" i="359" s="1"/>
  <c r="E7" i="359" s="1"/>
  <c r="B5" i="57"/>
  <c r="E5" i="57" s="1"/>
  <c r="E7" i="57" s="1"/>
  <c r="B5" i="112"/>
  <c r="E5" i="112" s="1"/>
  <c r="E7" i="112" s="1"/>
  <c r="B5" i="348"/>
  <c r="B5" i="225"/>
  <c r="E5" i="225" s="1"/>
  <c r="E7" i="225" s="1"/>
  <c r="B5" i="355"/>
  <c r="E5" i="355" s="1"/>
  <c r="E7" i="355" s="1"/>
  <c r="B5" i="128"/>
  <c r="B5" i="322"/>
  <c r="B5" i="170"/>
  <c r="B5" i="319"/>
  <c r="B5" i="363"/>
  <c r="E5" i="363" s="1"/>
  <c r="E7" i="363" s="1"/>
  <c r="B5" i="367"/>
  <c r="E5" i="367" s="1"/>
  <c r="E7" i="367" s="1"/>
  <c r="B5" i="127"/>
  <c r="B5" i="356"/>
  <c r="E5" i="356" s="1"/>
  <c r="E7" i="356" s="1"/>
  <c r="B5" i="203"/>
  <c r="B5" i="256"/>
  <c r="E5" i="256" s="1"/>
  <c r="E7" i="256" s="1"/>
  <c r="B5" i="357"/>
  <c r="E5" i="357" s="1"/>
  <c r="E7" i="357" s="1"/>
  <c r="B5" i="69"/>
  <c r="B5" i="183"/>
  <c r="B5" i="23"/>
  <c r="E5" i="23" s="1"/>
  <c r="E7" i="23" s="1"/>
  <c r="B5" i="351"/>
  <c r="E5" i="351" s="1"/>
  <c r="B5" i="317"/>
  <c r="B5" i="49"/>
  <c r="E5" i="49" s="1"/>
  <c r="E7" i="49" s="1"/>
  <c r="B5" i="232"/>
  <c r="E5" i="232" s="1"/>
  <c r="E7" i="232" s="1"/>
  <c r="B5" i="107"/>
  <c r="E5" i="107" s="1"/>
  <c r="E7" i="107" s="1"/>
  <c r="B5" i="224"/>
  <c r="E5" i="224" s="1"/>
  <c r="E7" i="224" s="1"/>
  <c r="B5" i="227"/>
  <c r="E5" i="227" s="1"/>
  <c r="E7" i="227" s="1"/>
  <c r="B5" i="299"/>
  <c r="E5" i="299" s="1"/>
  <c r="E6" i="299" s="1"/>
  <c r="B5" i="173"/>
  <c r="B5" i="168"/>
  <c r="B5" i="71"/>
  <c r="B5" i="323"/>
  <c r="B5" i="179"/>
  <c r="B5" i="309"/>
  <c r="B5" i="163"/>
  <c r="B5" i="151"/>
  <c r="E5" i="151" s="1"/>
  <c r="E7" i="151" s="1"/>
  <c r="B5" i="364"/>
  <c r="E5" i="364" s="1"/>
  <c r="E7" i="364" s="1"/>
  <c r="B5" i="96"/>
  <c r="B5" i="88"/>
  <c r="E5" i="88" s="1"/>
  <c r="E7" i="88" s="1"/>
  <c r="B5" i="214"/>
  <c r="E5" i="214" s="1"/>
  <c r="E7" i="214" s="1"/>
  <c r="B5" i="223"/>
  <c r="E5" i="223" s="1"/>
  <c r="E7" i="223" s="1"/>
  <c r="B5" i="94"/>
  <c r="B5" i="73"/>
  <c r="E5" i="73" s="1"/>
  <c r="E7" i="73" s="1"/>
  <c r="B5" i="93"/>
  <c r="E5" i="93" s="1"/>
  <c r="E7" i="93" s="1"/>
  <c r="B5" i="332"/>
  <c r="B6" i="351"/>
  <c r="E6" i="351" s="1"/>
  <c r="B5" i="205"/>
  <c r="B5" i="44"/>
  <c r="E5" i="44" s="1"/>
  <c r="E7" i="44" s="1"/>
  <c r="B5" i="146"/>
  <c r="B5" i="368"/>
  <c r="E5" i="368" s="1"/>
  <c r="E7" i="368" s="1"/>
  <c r="B5" i="231"/>
  <c r="B5" i="158"/>
  <c r="E5" i="158" s="1"/>
  <c r="E6" i="158" s="1"/>
  <c r="B5" i="333"/>
  <c r="B5" i="298"/>
  <c r="E5" i="298" s="1"/>
  <c r="E6" i="298" s="1"/>
  <c r="B5" i="61"/>
  <c r="E5" i="61" s="1"/>
  <c r="E7" i="61" s="1"/>
  <c r="B5" i="331"/>
  <c r="B5" i="148"/>
  <c r="E5" i="148" s="1"/>
  <c r="E7" i="148" s="1"/>
  <c r="B5" i="366"/>
  <c r="E5" i="366" s="1"/>
  <c r="E7" i="366" s="1"/>
  <c r="B5" i="162"/>
  <c r="B5" i="66"/>
  <c r="B5" i="336"/>
  <c r="B5" i="295"/>
  <c r="B5" i="108"/>
  <c r="B5" i="111"/>
  <c r="E5" i="111" s="1"/>
  <c r="E7" i="111" s="1"/>
  <c r="B5" i="89"/>
  <c r="E5" i="89" s="1"/>
  <c r="E7" i="89" s="1"/>
  <c r="B5" i="142"/>
  <c r="B5" i="296"/>
  <c r="B5" i="306"/>
  <c r="B5" i="251"/>
  <c r="B5" i="110"/>
  <c r="E5" i="110" s="1"/>
  <c r="E7" i="110" s="1"/>
  <c r="B5" i="207"/>
  <c r="B5" i="200"/>
  <c r="B5" i="119"/>
  <c r="B5" i="171"/>
  <c r="B5" i="117"/>
  <c r="E5" i="117" s="1"/>
  <c r="E7" i="117" s="1"/>
  <c r="B5" i="175"/>
  <c r="B5" i="365"/>
  <c r="E5" i="365" s="1"/>
  <c r="E7" i="365" s="1"/>
  <c r="B5" i="131"/>
  <c r="B5" i="46"/>
  <c r="E5" i="46" s="1"/>
  <c r="E7" i="46" s="1"/>
  <c r="B5" i="361"/>
  <c r="E5" i="361" s="1"/>
  <c r="E7" i="361" s="1"/>
  <c r="B5" i="303"/>
  <c r="B5" i="257"/>
  <c r="B5" i="160"/>
  <c r="B5" i="294"/>
  <c r="B5" i="324"/>
  <c r="B5" i="245"/>
  <c r="B5" i="244"/>
  <c r="B5" i="325"/>
  <c r="B5" i="32"/>
  <c r="E5" i="32" s="1"/>
  <c r="E6" i="32" s="1"/>
  <c r="B5" i="184"/>
  <c r="B5" i="141"/>
  <c r="B5" i="109"/>
  <c r="E5" i="109" s="1"/>
  <c r="E7" i="109" s="1"/>
  <c r="B5" i="315"/>
  <c r="B5" i="41"/>
  <c r="E5" i="41" s="1"/>
  <c r="E7" i="41" s="1"/>
  <c r="B5" i="328"/>
  <c r="B6" i="352"/>
  <c r="E6" i="352" s="1"/>
  <c r="B5" i="120"/>
  <c r="B5" i="215"/>
  <c r="B5" i="157"/>
  <c r="B5" i="172"/>
  <c r="B5" i="281"/>
  <c r="E5" i="281" s="1"/>
  <c r="E7" i="281" s="1"/>
  <c r="B5" i="125"/>
  <c r="B5" i="318"/>
  <c r="B5" i="40"/>
  <c r="E5" i="40" s="1"/>
  <c r="E7" i="40" s="1"/>
  <c r="B5" i="297"/>
  <c r="B5" i="180"/>
  <c r="B5" i="343"/>
  <c r="B5" i="301"/>
  <c r="B5" i="139"/>
  <c r="B5" i="327"/>
  <c r="B5" i="176"/>
  <c r="B5" i="321"/>
  <c r="B5" i="185"/>
  <c r="E5" i="185" s="1"/>
  <c r="E7" i="185" s="1"/>
  <c r="B5" i="177"/>
  <c r="B5" i="275"/>
  <c r="B5" i="316"/>
  <c r="B5" i="19"/>
  <c r="E5" i="19" s="1"/>
  <c r="E7" i="19" s="1"/>
  <c r="B5" i="344"/>
  <c r="B5" i="189"/>
  <c r="B5" i="118"/>
  <c r="B5" i="310"/>
  <c r="B5" i="47"/>
  <c r="E5" i="47" s="1"/>
  <c r="E7" i="47" s="1"/>
  <c r="B5" i="75"/>
  <c r="E5" i="75" s="1"/>
  <c r="E7" i="75" s="1"/>
  <c r="B5" i="188"/>
  <c r="B5" i="276"/>
  <c r="B5" i="305"/>
  <c r="B5" i="134"/>
  <c r="B5" i="195"/>
  <c r="B5" i="76"/>
  <c r="E5" i="76" s="1"/>
  <c r="E7" i="76" s="1"/>
  <c r="B5" i="213"/>
  <c r="B5" i="308"/>
  <c r="B5" i="91"/>
  <c r="E5" i="91" s="1"/>
  <c r="E7" i="91" s="1"/>
  <c r="B5" i="30"/>
  <c r="E5" i="30" s="1"/>
  <c r="E7" i="30" s="1"/>
  <c r="B5" i="274"/>
  <c r="B5" i="246"/>
  <c r="B5" i="59"/>
  <c r="E5" i="59" s="1"/>
  <c r="E7" i="59" s="1"/>
  <c r="B5" i="369"/>
  <c r="E5" i="369" s="1"/>
  <c r="E7" i="369" s="1"/>
  <c r="B5" i="360"/>
  <c r="E5" i="360" s="1"/>
  <c r="E7" i="360" s="1"/>
  <c r="B5" i="114"/>
  <c r="B5" i="282"/>
  <c r="C22" i="149" l="1"/>
  <c r="C20" i="18"/>
  <c r="E5" i="305"/>
  <c r="B6" i="305"/>
  <c r="E6" i="305" s="1"/>
  <c r="E5" i="321"/>
  <c r="B6" i="321"/>
  <c r="E6" i="321" s="1"/>
  <c r="E5" i="215"/>
  <c r="B6" i="215"/>
  <c r="E6" i="215" s="1"/>
  <c r="E5" i="175"/>
  <c r="B6" i="175"/>
  <c r="E6" i="175" s="1"/>
  <c r="E5" i="251"/>
  <c r="B6" i="251"/>
  <c r="E6" i="251" s="1"/>
  <c r="E5" i="128"/>
  <c r="B6" i="128"/>
  <c r="E6" i="128" s="1"/>
  <c r="E5" i="165"/>
  <c r="B6" i="165"/>
  <c r="E6" i="165" s="1"/>
  <c r="E5" i="166"/>
  <c r="B6" i="166"/>
  <c r="E6" i="166" s="1"/>
  <c r="E5" i="276"/>
  <c r="B6" i="276"/>
  <c r="E6" i="276" s="1"/>
  <c r="E5" i="189"/>
  <c r="B6" i="189"/>
  <c r="E6" i="189" s="1"/>
  <c r="E5" i="176"/>
  <c r="B6" i="176"/>
  <c r="E6" i="176" s="1"/>
  <c r="E5" i="120"/>
  <c r="B6" i="120"/>
  <c r="E6" i="120" s="1"/>
  <c r="E5" i="306"/>
  <c r="B6" i="306"/>
  <c r="E6" i="306" s="1"/>
  <c r="E5" i="295"/>
  <c r="B6" i="295"/>
  <c r="E6" i="295" s="1"/>
  <c r="E5" i="308"/>
  <c r="B6" i="308"/>
  <c r="E6" i="308" s="1"/>
  <c r="E5" i="344"/>
  <c r="B6" i="344"/>
  <c r="E6" i="344" s="1"/>
  <c r="E5" i="325"/>
  <c r="B6" i="325"/>
  <c r="E6" i="325" s="1"/>
  <c r="E5" i="171"/>
  <c r="B6" i="171"/>
  <c r="E6" i="171" s="1"/>
  <c r="E5" i="333"/>
  <c r="B6" i="333"/>
  <c r="E6" i="333" s="1"/>
  <c r="E5" i="127"/>
  <c r="B6" i="127"/>
  <c r="E6" i="127" s="1"/>
  <c r="E5" i="156"/>
  <c r="B6" i="156"/>
  <c r="E6" i="156" s="1"/>
  <c r="E5" i="35"/>
  <c r="B6" i="35"/>
  <c r="E6" i="35" s="1"/>
  <c r="E5" i="326"/>
  <c r="B6" i="326"/>
  <c r="E6" i="326" s="1"/>
  <c r="E5" i="289"/>
  <c r="B6" i="289"/>
  <c r="E6" i="289" s="1"/>
  <c r="C18" i="150"/>
  <c r="C19" i="150" s="1"/>
  <c r="C25" i="150" s="1"/>
  <c r="C26" i="150" s="1"/>
  <c r="E5" i="213"/>
  <c r="B6" i="213"/>
  <c r="E6" i="213" s="1"/>
  <c r="E5" i="139"/>
  <c r="B6" i="139"/>
  <c r="E6" i="139" s="1"/>
  <c r="E5" i="328"/>
  <c r="B6" i="328"/>
  <c r="E6" i="328" s="1"/>
  <c r="E5" i="244"/>
  <c r="B6" i="244"/>
  <c r="E6" i="244" s="1"/>
  <c r="E5" i="303"/>
  <c r="B6" i="303"/>
  <c r="E6" i="303" s="1"/>
  <c r="E5" i="119"/>
  <c r="B6" i="119"/>
  <c r="E6" i="119" s="1"/>
  <c r="E5" i="142"/>
  <c r="B6" i="142"/>
  <c r="E6" i="142" s="1"/>
  <c r="E5" i="66"/>
  <c r="B6" i="66"/>
  <c r="E6" i="66" s="1"/>
  <c r="E5" i="332"/>
  <c r="B6" i="332"/>
  <c r="E6" i="332" s="1"/>
  <c r="E5" i="179"/>
  <c r="B6" i="179"/>
  <c r="E6" i="179" s="1"/>
  <c r="E5" i="348"/>
  <c r="B6" i="348"/>
  <c r="E6" i="348" s="1"/>
  <c r="E5" i="153"/>
  <c r="B6" i="153"/>
  <c r="E6" i="153" s="1"/>
  <c r="E5" i="190"/>
  <c r="B6" i="190"/>
  <c r="E6" i="190" s="1"/>
  <c r="E5" i="300"/>
  <c r="B6" i="300"/>
  <c r="E6" i="300" s="1"/>
  <c r="E5" i="330"/>
  <c r="B6" i="330"/>
  <c r="E6" i="330" s="1"/>
  <c r="E5" i="178"/>
  <c r="B6" i="178"/>
  <c r="E6" i="178" s="1"/>
  <c r="E5" i="335"/>
  <c r="B6" i="335"/>
  <c r="E6" i="335" s="1"/>
  <c r="E5" i="314"/>
  <c r="B6" i="314"/>
  <c r="E6" i="314" s="1"/>
  <c r="E5" i="283"/>
  <c r="B6" i="283"/>
  <c r="E6" i="283" s="1"/>
  <c r="E5" i="118"/>
  <c r="B6" i="118"/>
  <c r="E6" i="118" s="1"/>
  <c r="E5" i="184"/>
  <c r="B6" i="184"/>
  <c r="E6" i="184" s="1"/>
  <c r="E5" i="309"/>
  <c r="B6" i="309"/>
  <c r="E6" i="309" s="1"/>
  <c r="E5" i="205"/>
  <c r="B6" i="205"/>
  <c r="E6" i="205" s="1"/>
  <c r="E5" i="188"/>
  <c r="B6" i="188"/>
  <c r="E6" i="188" s="1"/>
  <c r="E5" i="296"/>
  <c r="B6" i="296"/>
  <c r="E6" i="296" s="1"/>
  <c r="E5" i="336"/>
  <c r="E7" i="336" s="1"/>
  <c r="C16" i="336" s="1"/>
  <c r="C17" i="336" s="1"/>
  <c r="C23" i="336" s="1"/>
  <c r="B6" i="336"/>
  <c r="E6" i="336" s="1"/>
  <c r="E5" i="173"/>
  <c r="B6" i="173"/>
  <c r="E6" i="173" s="1"/>
  <c r="E5" i="164"/>
  <c r="B6" i="164"/>
  <c r="E6" i="164" s="1"/>
  <c r="E5" i="302"/>
  <c r="B6" i="302"/>
  <c r="E6" i="302" s="1"/>
  <c r="E5" i="133"/>
  <c r="E7" i="133" s="1"/>
  <c r="C17" i="133" s="1"/>
  <c r="C18" i="133" s="1"/>
  <c r="C24" i="133" s="1"/>
  <c r="B6" i="133"/>
  <c r="E6" i="133" s="1"/>
  <c r="E5" i="246"/>
  <c r="B6" i="246"/>
  <c r="E6" i="246" s="1"/>
  <c r="E5" i="316"/>
  <c r="B6" i="316"/>
  <c r="E6" i="316" s="1"/>
  <c r="E5" i="301"/>
  <c r="B6" i="301"/>
  <c r="E6" i="301" s="1"/>
  <c r="E5" i="125"/>
  <c r="E7" i="125" s="1"/>
  <c r="C20" i="125" s="1"/>
  <c r="B6" i="125"/>
  <c r="E6" i="125" s="1"/>
  <c r="E5" i="200"/>
  <c r="B6" i="200"/>
  <c r="E6" i="200" s="1"/>
  <c r="E5" i="162"/>
  <c r="B6" i="162"/>
  <c r="E6" i="162" s="1"/>
  <c r="E5" i="231"/>
  <c r="B6" i="231"/>
  <c r="E6" i="231" s="1"/>
  <c r="E5" i="96"/>
  <c r="B6" i="96"/>
  <c r="E6" i="96" s="1"/>
  <c r="E5" i="323"/>
  <c r="B6" i="323"/>
  <c r="E6" i="323" s="1"/>
  <c r="E5" i="183"/>
  <c r="B6" i="183"/>
  <c r="E6" i="183" s="1"/>
  <c r="E5" i="235"/>
  <c r="B6" i="235"/>
  <c r="E6" i="235" s="1"/>
  <c r="E5" i="68"/>
  <c r="B6" i="68"/>
  <c r="E6" i="68" s="1"/>
  <c r="E5" i="329"/>
  <c r="B6" i="329"/>
  <c r="E6" i="329" s="1"/>
  <c r="E5" i="159"/>
  <c r="B6" i="159"/>
  <c r="E6" i="159" s="1"/>
  <c r="E5" i="143"/>
  <c r="B6" i="143"/>
  <c r="E6" i="143" s="1"/>
  <c r="E5" i="238"/>
  <c r="E8" i="238" s="1"/>
  <c r="C21" i="238" s="1"/>
  <c r="C25" i="238" s="1"/>
  <c r="B6" i="238"/>
  <c r="E6" i="238" s="1"/>
  <c r="E5" i="39"/>
  <c r="B6" i="39"/>
  <c r="E6" i="39" s="1"/>
  <c r="E5" i="67"/>
  <c r="B6" i="67"/>
  <c r="E6" i="67" s="1"/>
  <c r="E5" i="69"/>
  <c r="B6" i="69"/>
  <c r="E6" i="69" s="1"/>
  <c r="E5" i="275"/>
  <c r="B6" i="275"/>
  <c r="E6" i="275" s="1"/>
  <c r="E5" i="315"/>
  <c r="B6" i="315"/>
  <c r="E6" i="315" s="1"/>
  <c r="E5" i="324"/>
  <c r="B6" i="324"/>
  <c r="E6" i="324" s="1"/>
  <c r="E5" i="207"/>
  <c r="B6" i="207"/>
  <c r="E6" i="207" s="1"/>
  <c r="E5" i="71"/>
  <c r="B6" i="71"/>
  <c r="E6" i="71" s="1"/>
  <c r="E5" i="337"/>
  <c r="B6" i="337"/>
  <c r="E6" i="337" s="1"/>
  <c r="E5" i="124"/>
  <c r="B6" i="124"/>
  <c r="E6" i="124" s="1"/>
  <c r="E5" i="282"/>
  <c r="B6" i="282"/>
  <c r="E6" i="282" s="1"/>
  <c r="E5" i="195"/>
  <c r="B6" i="195"/>
  <c r="E6" i="195" s="1"/>
  <c r="E5" i="177"/>
  <c r="B6" i="177"/>
  <c r="E6" i="177" s="1"/>
  <c r="E5" i="172"/>
  <c r="B6" i="172"/>
  <c r="E6" i="172" s="1"/>
  <c r="E5" i="294"/>
  <c r="B6" i="294"/>
  <c r="E6" i="294" s="1"/>
  <c r="E5" i="131"/>
  <c r="B6" i="131"/>
  <c r="E6" i="131" s="1"/>
  <c r="E5" i="146"/>
  <c r="B6" i="146"/>
  <c r="E6" i="146" s="1"/>
  <c r="E5" i="168"/>
  <c r="B6" i="168"/>
  <c r="E6" i="168" s="1"/>
  <c r="E5" i="170"/>
  <c r="B6" i="170"/>
  <c r="E6" i="170" s="1"/>
  <c r="E5" i="182"/>
  <c r="B6" i="182"/>
  <c r="E6" i="182" s="1"/>
  <c r="E5" i="155"/>
  <c r="B6" i="155"/>
  <c r="E6" i="155" s="1"/>
  <c r="E5" i="132"/>
  <c r="B6" i="132"/>
  <c r="E6" i="132" s="1"/>
  <c r="E5" i="253"/>
  <c r="B6" i="253"/>
  <c r="E6" i="253" s="1"/>
  <c r="E5" i="285"/>
  <c r="B6" i="285"/>
  <c r="E6" i="285" s="1"/>
  <c r="E5" i="122"/>
  <c r="B6" i="122"/>
  <c r="E6" i="122" s="1"/>
  <c r="E5" i="113"/>
  <c r="B6" i="113"/>
  <c r="E6" i="113" s="1"/>
  <c r="E5" i="36"/>
  <c r="B6" i="36"/>
  <c r="E6" i="36" s="1"/>
  <c r="E5" i="62"/>
  <c r="B6" i="62"/>
  <c r="E6" i="62" s="1"/>
  <c r="E5" i="236"/>
  <c r="B6" i="236"/>
  <c r="E6" i="236" s="1"/>
  <c r="E5" i="211"/>
  <c r="B6" i="211"/>
  <c r="E6" i="211" s="1"/>
  <c r="E5" i="343"/>
  <c r="B6" i="343"/>
  <c r="E6" i="343" s="1"/>
  <c r="E5" i="108"/>
  <c r="B6" i="108"/>
  <c r="E6" i="108" s="1"/>
  <c r="E5" i="114"/>
  <c r="B6" i="114"/>
  <c r="E6" i="114" s="1"/>
  <c r="E5" i="134"/>
  <c r="B6" i="134"/>
  <c r="E6" i="134" s="1"/>
  <c r="E5" i="310"/>
  <c r="B6" i="310"/>
  <c r="E6" i="310" s="1"/>
  <c r="E5" i="180"/>
  <c r="B6" i="180"/>
  <c r="E6" i="180" s="1"/>
  <c r="E5" i="157"/>
  <c r="B6" i="157"/>
  <c r="E6" i="157" s="1"/>
  <c r="E5" i="141"/>
  <c r="B6" i="141"/>
  <c r="E6" i="141" s="1"/>
  <c r="E5" i="331"/>
  <c r="B6" i="331"/>
  <c r="E6" i="331" s="1"/>
  <c r="E5" i="94"/>
  <c r="B6" i="94"/>
  <c r="E6" i="94" s="1"/>
  <c r="E5" i="163"/>
  <c r="B6" i="163"/>
  <c r="E6" i="163" s="1"/>
  <c r="E5" i="322"/>
  <c r="B6" i="322"/>
  <c r="E6" i="322" s="1"/>
  <c r="E5" i="349"/>
  <c r="B6" i="349"/>
  <c r="E6" i="349" s="1"/>
  <c r="E5" i="320"/>
  <c r="B6" i="320"/>
  <c r="E6" i="320" s="1"/>
  <c r="E5" i="161"/>
  <c r="B6" i="161"/>
  <c r="E6" i="161" s="1"/>
  <c r="E5" i="334"/>
  <c r="B6" i="334"/>
  <c r="E6" i="334" s="1"/>
  <c r="E5" i="126"/>
  <c r="B6" i="126"/>
  <c r="E6" i="126" s="1"/>
  <c r="E5" i="123"/>
  <c r="B6" i="123"/>
  <c r="E6" i="123" s="1"/>
  <c r="E5" i="297"/>
  <c r="B6" i="297"/>
  <c r="E6" i="297" s="1"/>
  <c r="E5" i="160"/>
  <c r="B6" i="160"/>
  <c r="E6" i="160" s="1"/>
  <c r="E5" i="203"/>
  <c r="B6" i="203"/>
  <c r="E6" i="203" s="1"/>
  <c r="E5" i="181"/>
  <c r="B6" i="181"/>
  <c r="E6" i="181" s="1"/>
  <c r="E5" i="216"/>
  <c r="B6" i="216"/>
  <c r="E6" i="216" s="1"/>
  <c r="E5" i="304"/>
  <c r="B6" i="304"/>
  <c r="E6" i="304" s="1"/>
  <c r="E5" i="50"/>
  <c r="B6" i="50"/>
  <c r="E6" i="50" s="1"/>
  <c r="E5" i="201"/>
  <c r="B6" i="201"/>
  <c r="E6" i="201" s="1"/>
  <c r="E5" i="121"/>
  <c r="B6" i="121"/>
  <c r="E6" i="121" s="1"/>
  <c r="E5" i="307"/>
  <c r="B6" i="307"/>
  <c r="E6" i="307" s="1"/>
  <c r="E8" i="313"/>
  <c r="C17" i="313" s="1"/>
  <c r="C18" i="313" s="1"/>
  <c r="C24" i="313" s="1"/>
  <c r="E8" i="312"/>
  <c r="C17" i="312" s="1"/>
  <c r="C18" i="312" s="1"/>
  <c r="C24" i="312" s="1"/>
  <c r="E8" i="354"/>
  <c r="C17" i="354" s="1"/>
  <c r="C18" i="354" s="1"/>
  <c r="C24" i="354" s="1"/>
  <c r="E8" i="353"/>
  <c r="C17" i="353" s="1"/>
  <c r="C18" i="353" s="1"/>
  <c r="C24" i="353" s="1"/>
  <c r="C22" i="59"/>
  <c r="C18" i="59"/>
  <c r="C19" i="59" s="1"/>
  <c r="C25" i="59" s="1"/>
  <c r="C23" i="360"/>
  <c r="C19" i="360"/>
  <c r="C20" i="360" s="1"/>
  <c r="C26" i="360" s="1"/>
  <c r="C22" i="76"/>
  <c r="C18" i="76"/>
  <c r="C19" i="76" s="1"/>
  <c r="C25" i="76" s="1"/>
  <c r="C22" i="75"/>
  <c r="C18" i="75"/>
  <c r="C19" i="75" s="1"/>
  <c r="C25" i="75" s="1"/>
  <c r="C18" i="41"/>
  <c r="C19" i="41" s="1"/>
  <c r="C25" i="41" s="1"/>
  <c r="C22" i="41"/>
  <c r="B6" i="245"/>
  <c r="E6" i="245" s="1"/>
  <c r="E5" i="245"/>
  <c r="C23" i="361"/>
  <c r="C19" i="361"/>
  <c r="C20" i="361" s="1"/>
  <c r="C26" i="361" s="1"/>
  <c r="C21" i="89"/>
  <c r="C17" i="89"/>
  <c r="C18" i="89" s="1"/>
  <c r="C24" i="89" s="1"/>
  <c r="C22" i="61"/>
  <c r="C18" i="61"/>
  <c r="C19" i="61" s="1"/>
  <c r="C25" i="61" s="1"/>
  <c r="C22" i="44"/>
  <c r="C18" i="44"/>
  <c r="C19" i="44" s="1"/>
  <c r="C25" i="44" s="1"/>
  <c r="C17" i="93"/>
  <c r="C18" i="93" s="1"/>
  <c r="C24" i="93" s="1"/>
  <c r="C21" i="93"/>
  <c r="C22" i="223"/>
  <c r="C18" i="223"/>
  <c r="C19" i="223" s="1"/>
  <c r="C25" i="223" s="1"/>
  <c r="C17" i="227"/>
  <c r="C18" i="227" s="1"/>
  <c r="C24" i="227" s="1"/>
  <c r="C21" i="227"/>
  <c r="C18" i="49"/>
  <c r="C19" i="49" s="1"/>
  <c r="C25" i="49" s="1"/>
  <c r="C22" i="49"/>
  <c r="C23" i="363"/>
  <c r="C19" i="363"/>
  <c r="C20" i="363" s="1"/>
  <c r="C26" i="363" s="1"/>
  <c r="C22" i="112"/>
  <c r="C18" i="112"/>
  <c r="C19" i="112" s="1"/>
  <c r="C25" i="112" s="1"/>
  <c r="C22" i="30"/>
  <c r="C18" i="30"/>
  <c r="C19" i="30" s="1"/>
  <c r="C25" i="30" s="1"/>
  <c r="C19" i="369"/>
  <c r="C20" i="369" s="1"/>
  <c r="C26" i="369" s="1"/>
  <c r="C23" i="369"/>
  <c r="C17" i="91"/>
  <c r="C18" i="91" s="1"/>
  <c r="C24" i="91" s="1"/>
  <c r="C21" i="91"/>
  <c r="C18" i="281"/>
  <c r="C19" i="281" s="1"/>
  <c r="C25" i="281" s="1"/>
  <c r="C22" i="281"/>
  <c r="C21" i="32"/>
  <c r="C17" i="32"/>
  <c r="C18" i="32" s="1"/>
  <c r="C24" i="32" s="1"/>
  <c r="C22" i="46"/>
  <c r="C18" i="46"/>
  <c r="C19" i="46" s="1"/>
  <c r="C25" i="46" s="1"/>
  <c r="C22" i="117"/>
  <c r="C18" i="117"/>
  <c r="C19" i="117" s="1"/>
  <c r="C25" i="117" s="1"/>
  <c r="C22" i="111"/>
  <c r="C18" i="111"/>
  <c r="C19" i="111" s="1"/>
  <c r="C25" i="111" s="1"/>
  <c r="C23" i="366"/>
  <c r="C19" i="366"/>
  <c r="C20" i="366" s="1"/>
  <c r="C26" i="366" s="1"/>
  <c r="C19" i="298"/>
  <c r="C15" i="298"/>
  <c r="C16" i="298" s="1"/>
  <c r="C22" i="298" s="1"/>
  <c r="C19" i="368"/>
  <c r="C20" i="368" s="1"/>
  <c r="C26" i="368" s="1"/>
  <c r="C23" i="368"/>
  <c r="C22" i="73"/>
  <c r="C18" i="73"/>
  <c r="C19" i="73" s="1"/>
  <c r="C25" i="73" s="1"/>
  <c r="C23" i="364"/>
  <c r="C19" i="364"/>
  <c r="C20" i="364" s="1"/>
  <c r="C26" i="364" s="1"/>
  <c r="C22" i="224"/>
  <c r="C18" i="224"/>
  <c r="C19" i="224" s="1"/>
  <c r="C25" i="224" s="1"/>
  <c r="B6" i="317"/>
  <c r="E6" i="317" s="1"/>
  <c r="E5" i="317"/>
  <c r="C23" i="356"/>
  <c r="C19" i="356"/>
  <c r="C20" i="356" s="1"/>
  <c r="C26" i="356" s="1"/>
  <c r="B6" i="319"/>
  <c r="E6" i="319" s="1"/>
  <c r="E5" i="319"/>
  <c r="C19" i="355"/>
  <c r="C20" i="355" s="1"/>
  <c r="C26" i="355" s="1"/>
  <c r="C23" i="355"/>
  <c r="C18" i="57"/>
  <c r="C19" i="57" s="1"/>
  <c r="C25" i="57" s="1"/>
  <c r="C22" i="57"/>
  <c r="C18" i="24"/>
  <c r="C19" i="24" s="1"/>
  <c r="C25" i="24" s="1"/>
  <c r="C22" i="24"/>
  <c r="C22" i="47"/>
  <c r="C18" i="47"/>
  <c r="C19" i="47" s="1"/>
  <c r="C25" i="47" s="1"/>
  <c r="C17" i="40"/>
  <c r="C18" i="40" s="1"/>
  <c r="C24" i="40" s="1"/>
  <c r="C21" i="40"/>
  <c r="E5" i="274"/>
  <c r="B6" i="274"/>
  <c r="E6" i="274" s="1"/>
  <c r="E5" i="327"/>
  <c r="B6" i="327"/>
  <c r="E6" i="327" s="1"/>
  <c r="E5" i="318"/>
  <c r="B6" i="318"/>
  <c r="E6" i="318" s="1"/>
  <c r="C22" i="109"/>
  <c r="C18" i="109"/>
  <c r="C19" i="109" s="1"/>
  <c r="C25" i="109" s="1"/>
  <c r="B6" i="257"/>
  <c r="E6" i="257" s="1"/>
  <c r="E5" i="257"/>
  <c r="C18" i="148"/>
  <c r="C19" i="148" s="1"/>
  <c r="C25" i="148" s="1"/>
  <c r="C22" i="148"/>
  <c r="C21" i="214"/>
  <c r="C17" i="214"/>
  <c r="C18" i="214" s="1"/>
  <c r="C24" i="214" s="1"/>
  <c r="C18" i="151"/>
  <c r="C19" i="151" s="1"/>
  <c r="C25" i="151" s="1"/>
  <c r="C22" i="151"/>
  <c r="C17" i="19"/>
  <c r="C18" i="19" s="1"/>
  <c r="C24" i="19" s="1"/>
  <c r="C21" i="19"/>
  <c r="C16" i="185"/>
  <c r="C17" i="185" s="1"/>
  <c r="C23" i="185" s="1"/>
  <c r="C20" i="185"/>
  <c r="C23" i="365"/>
  <c r="C19" i="365"/>
  <c r="C20" i="365" s="1"/>
  <c r="C26" i="365" s="1"/>
  <c r="C22" i="110"/>
  <c r="C18" i="110"/>
  <c r="C19" i="110" s="1"/>
  <c r="C25" i="110" s="1"/>
  <c r="C19" i="158"/>
  <c r="C15" i="158"/>
  <c r="C16" i="158" s="1"/>
  <c r="C22" i="158" s="1"/>
  <c r="C17" i="88"/>
  <c r="C18" i="88" s="1"/>
  <c r="C24" i="88" s="1"/>
  <c r="C21" i="88"/>
  <c r="C15" i="299"/>
  <c r="C16" i="299" s="1"/>
  <c r="C22" i="299" s="1"/>
  <c r="C19" i="299"/>
  <c r="C17" i="232"/>
  <c r="C18" i="232" s="1"/>
  <c r="C24" i="232" s="1"/>
  <c r="C21" i="232"/>
  <c r="C22" i="23"/>
  <c r="C18" i="23"/>
  <c r="C19" i="23" s="1"/>
  <c r="C25" i="23" s="1"/>
  <c r="C21" i="256"/>
  <c r="C17" i="256"/>
  <c r="C18" i="256" s="1"/>
  <c r="C24" i="256" s="1"/>
  <c r="C23" i="367"/>
  <c r="C19" i="367"/>
  <c r="C20" i="367" s="1"/>
  <c r="C26" i="367" s="1"/>
  <c r="C22" i="80"/>
  <c r="C18" i="80"/>
  <c r="C19" i="80" s="1"/>
  <c r="C25" i="80" s="1"/>
  <c r="C21" i="63"/>
  <c r="C17" i="63"/>
  <c r="C18" i="63" s="1"/>
  <c r="C24" i="63" s="1"/>
  <c r="C19" i="358"/>
  <c r="C20" i="358" s="1"/>
  <c r="C26" i="358" s="1"/>
  <c r="C23" i="358"/>
  <c r="C21" i="345"/>
  <c r="C17" i="345"/>
  <c r="C18" i="345" s="1"/>
  <c r="C24" i="345" s="1"/>
  <c r="C22" i="82"/>
  <c r="C18" i="82"/>
  <c r="C19" i="82" s="1"/>
  <c r="C25" i="82" s="1"/>
  <c r="C18" i="58"/>
  <c r="C19" i="58" s="1"/>
  <c r="C25" i="58" s="1"/>
  <c r="C22" i="58"/>
  <c r="C18" i="217"/>
  <c r="C19" i="217" s="1"/>
  <c r="C25" i="217" s="1"/>
  <c r="C22" i="217"/>
  <c r="C16" i="138"/>
  <c r="C17" i="138" s="1"/>
  <c r="C23" i="138" s="1"/>
  <c r="C20" i="138"/>
  <c r="C16" i="20"/>
  <c r="C17" i="20" s="1"/>
  <c r="C23" i="20" s="1"/>
  <c r="C20" i="20"/>
  <c r="C19" i="65"/>
  <c r="C20" i="65" s="1"/>
  <c r="C26" i="65" s="1"/>
  <c r="C23" i="65"/>
  <c r="C18" i="31"/>
  <c r="C19" i="31" s="1"/>
  <c r="C25" i="31" s="1"/>
  <c r="C22" i="31"/>
  <c r="C22" i="53"/>
  <c r="C18" i="53"/>
  <c r="C19" i="53" s="1"/>
  <c r="C25" i="53" s="1"/>
  <c r="C18" i="77"/>
  <c r="C19" i="77" s="1"/>
  <c r="C25" i="77" s="1"/>
  <c r="C22" i="77"/>
  <c r="C19" i="370"/>
  <c r="C20" i="370" s="1"/>
  <c r="C26" i="370" s="1"/>
  <c r="C23" i="370"/>
  <c r="C18" i="42"/>
  <c r="C19" i="42" s="1"/>
  <c r="C25" i="42" s="1"/>
  <c r="C22" i="42"/>
  <c r="C21" i="218"/>
  <c r="C17" i="218"/>
  <c r="C18" i="218" s="1"/>
  <c r="C24" i="218" s="1"/>
  <c r="C23" i="362"/>
  <c r="C19" i="362"/>
  <c r="C20" i="362" s="1"/>
  <c r="C26" i="362" s="1"/>
  <c r="C22" i="221"/>
  <c r="C18" i="221"/>
  <c r="C19" i="221" s="1"/>
  <c r="C25" i="221" s="1"/>
  <c r="C17" i="64"/>
  <c r="C18" i="64" s="1"/>
  <c r="C24" i="64" s="1"/>
  <c r="C21" i="64"/>
  <c r="C20" i="74"/>
  <c r="C16" i="74"/>
  <c r="C17" i="74" s="1"/>
  <c r="C23" i="74" s="1"/>
  <c r="C22" i="81"/>
  <c r="C18" i="81"/>
  <c r="C19" i="81" s="1"/>
  <c r="C25" i="81" s="1"/>
  <c r="C22" i="83"/>
  <c r="C18" i="83"/>
  <c r="C19" i="83" s="1"/>
  <c r="C25" i="83" s="1"/>
  <c r="C17" i="86"/>
  <c r="C18" i="86" s="1"/>
  <c r="C24" i="86" s="1"/>
  <c r="C21" i="86"/>
  <c r="C18" i="107"/>
  <c r="C19" i="107" s="1"/>
  <c r="C25" i="107" s="1"/>
  <c r="C22" i="107"/>
  <c r="E8" i="351"/>
  <c r="C19" i="357"/>
  <c r="C20" i="357" s="1"/>
  <c r="C26" i="357" s="1"/>
  <c r="C23" i="357"/>
  <c r="C21" i="225"/>
  <c r="C17" i="225"/>
  <c r="C18" i="225" s="1"/>
  <c r="C24" i="225" s="1"/>
  <c r="C19" i="359"/>
  <c r="C20" i="359" s="1"/>
  <c r="C26" i="359" s="1"/>
  <c r="C23" i="359"/>
  <c r="C21" i="228"/>
  <c r="C17" i="228"/>
  <c r="C18" i="228" s="1"/>
  <c r="C24" i="228" s="1"/>
  <c r="C22" i="222"/>
  <c r="C18" i="222"/>
  <c r="C19" i="222" s="1"/>
  <c r="C25" i="222" s="1"/>
  <c r="C17" i="233"/>
  <c r="C18" i="233" s="1"/>
  <c r="C24" i="233" s="1"/>
  <c r="C21" i="233"/>
  <c r="C22" i="56"/>
  <c r="C18" i="56"/>
  <c r="C19" i="56" s="1"/>
  <c r="C25" i="56" s="1"/>
  <c r="C21" i="92"/>
  <c r="C17" i="92"/>
  <c r="C18" i="92" s="1"/>
  <c r="C24" i="92" s="1"/>
  <c r="E8" i="352"/>
  <c r="C18" i="279"/>
  <c r="C19" i="279" s="1"/>
  <c r="C25" i="279" s="1"/>
  <c r="C22" i="279"/>
  <c r="E8" i="350"/>
  <c r="C20" i="103"/>
  <c r="C16" i="103"/>
  <c r="C17" i="103" s="1"/>
  <c r="C23" i="103" s="1"/>
  <c r="C17" i="18"/>
  <c r="C23" i="18" s="1"/>
  <c r="C24" i="18" s="1"/>
  <c r="C19" i="149"/>
  <c r="C25" i="149" s="1"/>
  <c r="C26" i="149" s="1"/>
  <c r="C17" i="226"/>
  <c r="C18" i="226" s="1"/>
  <c r="C24" i="226" s="1"/>
  <c r="C21" i="226"/>
  <c r="C20" i="234"/>
  <c r="C16" i="234"/>
  <c r="C17" i="234" s="1"/>
  <c r="C23" i="234" s="1"/>
  <c r="C22" i="220"/>
  <c r="C18" i="220"/>
  <c r="C19" i="220" s="1"/>
  <c r="C25" i="220" s="1"/>
  <c r="C22" i="45"/>
  <c r="C18" i="45"/>
  <c r="C19" i="45" s="1"/>
  <c r="C25" i="45" s="1"/>
  <c r="C21" i="311"/>
  <c r="C17" i="311"/>
  <c r="C18" i="311" s="1"/>
  <c r="C24" i="311" s="1"/>
  <c r="C20" i="72"/>
  <c r="C16" i="72"/>
  <c r="C17" i="72" s="1"/>
  <c r="C23" i="72" s="1"/>
  <c r="C21" i="219"/>
  <c r="C17" i="219"/>
  <c r="C18" i="219" s="1"/>
  <c r="C24" i="219" s="1"/>
  <c r="C21" i="87"/>
  <c r="C17" i="87"/>
  <c r="C18" i="87" s="1"/>
  <c r="C24" i="87" s="1"/>
  <c r="C22" i="33"/>
  <c r="C18" i="33"/>
  <c r="C19" i="33" s="1"/>
  <c r="C25" i="33" s="1"/>
  <c r="C18" i="229"/>
  <c r="C19" i="229" s="1"/>
  <c r="C25" i="229" s="1"/>
  <c r="C22" i="229"/>
  <c r="C22" i="135"/>
  <c r="C18" i="135"/>
  <c r="C19" i="135" s="1"/>
  <c r="C25" i="135" s="1"/>
  <c r="C18" i="54"/>
  <c r="C19" i="54" s="1"/>
  <c r="C25" i="54" s="1"/>
  <c r="C22" i="54"/>
  <c r="C22" i="60"/>
  <c r="C18" i="60"/>
  <c r="C19" i="60" s="1"/>
  <c r="C25" i="60" s="1"/>
  <c r="E7" i="68" l="1"/>
  <c r="C22" i="68" s="1"/>
  <c r="E7" i="275"/>
  <c r="C16" i="275" s="1"/>
  <c r="C17" i="275" s="1"/>
  <c r="C23" i="275" s="1"/>
  <c r="E7" i="96"/>
  <c r="C17" i="96" s="1"/>
  <c r="C18" i="96" s="1"/>
  <c r="C24" i="96" s="1"/>
  <c r="C21" i="312"/>
  <c r="C25" i="312" s="1"/>
  <c r="C21" i="354"/>
  <c r="E7" i="170"/>
  <c r="C20" i="170" s="1"/>
  <c r="E7" i="282"/>
  <c r="C22" i="282" s="1"/>
  <c r="E7" i="36"/>
  <c r="C17" i="36" s="1"/>
  <c r="C18" i="36" s="1"/>
  <c r="C24" i="36" s="1"/>
  <c r="E7" i="253"/>
  <c r="C16" i="253" s="1"/>
  <c r="C17" i="253" s="1"/>
  <c r="C23" i="253" s="1"/>
  <c r="E7" i="294"/>
  <c r="C16" i="294" s="1"/>
  <c r="C17" i="294" s="1"/>
  <c r="C23" i="294" s="1"/>
  <c r="E7" i="207"/>
  <c r="C26" i="207" s="1"/>
  <c r="E7" i="283"/>
  <c r="C18" i="283" s="1"/>
  <c r="C19" i="283" s="1"/>
  <c r="C25" i="283" s="1"/>
  <c r="E7" i="330"/>
  <c r="C20" i="330" s="1"/>
  <c r="E7" i="348"/>
  <c r="C20" i="348" s="1"/>
  <c r="E7" i="142"/>
  <c r="C18" i="142" s="1"/>
  <c r="C19" i="142" s="1"/>
  <c r="C25" i="142" s="1"/>
  <c r="E7" i="328"/>
  <c r="C20" i="328" s="1"/>
  <c r="E8" i="321"/>
  <c r="E7" i="211"/>
  <c r="E7" i="113"/>
  <c r="E7" i="132"/>
  <c r="E7" i="168"/>
  <c r="E7" i="172"/>
  <c r="E7" i="124"/>
  <c r="E8" i="324"/>
  <c r="E7" i="69"/>
  <c r="E7" i="143"/>
  <c r="E8" i="235"/>
  <c r="E7" i="231"/>
  <c r="E7" i="301"/>
  <c r="E7" i="302"/>
  <c r="E7" i="296"/>
  <c r="E7" i="309"/>
  <c r="E8" i="314"/>
  <c r="E7" i="300"/>
  <c r="E7" i="179"/>
  <c r="E7" i="119"/>
  <c r="C21" i="96"/>
  <c r="C25" i="96" s="1"/>
  <c r="E7" i="62"/>
  <c r="E7" i="285"/>
  <c r="E7" i="182"/>
  <c r="E7" i="131"/>
  <c r="E7" i="195"/>
  <c r="E7" i="71"/>
  <c r="E7" i="39"/>
  <c r="E7" i="329"/>
  <c r="E8" i="323"/>
  <c r="C16" i="348"/>
  <c r="C17" i="348" s="1"/>
  <c r="C23" i="348" s="1"/>
  <c r="C24" i="348" s="1"/>
  <c r="C18" i="282"/>
  <c r="C19" i="282" s="1"/>
  <c r="C25" i="282" s="1"/>
  <c r="C26" i="282" s="1"/>
  <c r="C21" i="133"/>
  <c r="E8" i="326"/>
  <c r="E7" i="333"/>
  <c r="E7" i="308"/>
  <c r="E7" i="176"/>
  <c r="E7" i="165"/>
  <c r="E7" i="175"/>
  <c r="C17" i="238"/>
  <c r="E7" i="139"/>
  <c r="C16" i="125"/>
  <c r="C17" i="125" s="1"/>
  <c r="C23" i="125" s="1"/>
  <c r="C24" i="125" s="1"/>
  <c r="C18" i="68"/>
  <c r="C19" i="68" s="1"/>
  <c r="C25" i="68" s="1"/>
  <c r="C26" i="68" s="1"/>
  <c r="C22" i="207"/>
  <c r="C23" i="207" s="1"/>
  <c r="C29" i="207" s="1"/>
  <c r="C30" i="207" s="1"/>
  <c r="E8" i="236"/>
  <c r="E7" i="122"/>
  <c r="E7" i="155"/>
  <c r="E7" i="146"/>
  <c r="E7" i="177"/>
  <c r="E7" i="337"/>
  <c r="E8" i="315"/>
  <c r="E7" i="67"/>
  <c r="E7" i="159"/>
  <c r="E7" i="183"/>
  <c r="E7" i="162"/>
  <c r="E8" i="316"/>
  <c r="E7" i="164"/>
  <c r="E7" i="188"/>
  <c r="E7" i="184"/>
  <c r="E7" i="335"/>
  <c r="E7" i="190"/>
  <c r="E7" i="332"/>
  <c r="E7" i="303"/>
  <c r="E7" i="213"/>
  <c r="C16" i="330"/>
  <c r="C17" i="330" s="1"/>
  <c r="C23" i="330" s="1"/>
  <c r="C24" i="330" s="1"/>
  <c r="C20" i="336"/>
  <c r="C20" i="275"/>
  <c r="E7" i="200"/>
  <c r="E8" i="246"/>
  <c r="E7" i="173"/>
  <c r="E7" i="205"/>
  <c r="E7" i="118"/>
  <c r="E7" i="178"/>
  <c r="E7" i="153"/>
  <c r="E7" i="66"/>
  <c r="E7" i="244"/>
  <c r="E7" i="307"/>
  <c r="E7" i="304"/>
  <c r="E7" i="160"/>
  <c r="E7" i="334"/>
  <c r="E8" i="322"/>
  <c r="E7" i="141"/>
  <c r="E7" i="134"/>
  <c r="E7" i="121"/>
  <c r="E7" i="216"/>
  <c r="E7" i="297"/>
  <c r="E7" i="161"/>
  <c r="E7" i="163"/>
  <c r="E7" i="157"/>
  <c r="E7" i="114"/>
  <c r="E7" i="35"/>
  <c r="E7" i="171"/>
  <c r="E7" i="295"/>
  <c r="E7" i="189"/>
  <c r="E7" i="215"/>
  <c r="E7" i="201"/>
  <c r="E7" i="181"/>
  <c r="E7" i="123"/>
  <c r="E7" i="320"/>
  <c r="E7" i="94"/>
  <c r="E7" i="180"/>
  <c r="E7" i="108"/>
  <c r="E7" i="156"/>
  <c r="E8" i="325"/>
  <c r="E7" i="306"/>
  <c r="E7" i="276"/>
  <c r="E7" i="128"/>
  <c r="E7" i="50"/>
  <c r="E7" i="203"/>
  <c r="E7" i="126"/>
  <c r="E7" i="349"/>
  <c r="E7" i="331"/>
  <c r="E8" i="310"/>
  <c r="E7" i="343"/>
  <c r="E7" i="289"/>
  <c r="E7" i="127"/>
  <c r="E7" i="344"/>
  <c r="E7" i="120"/>
  <c r="E7" i="166"/>
  <c r="E7" i="251"/>
  <c r="E7" i="305"/>
  <c r="C21" i="353"/>
  <c r="C25" i="353" s="1"/>
  <c r="C21" i="313"/>
  <c r="C25" i="313" s="1"/>
  <c r="E180" i="384"/>
  <c r="E51" i="384"/>
  <c r="E179" i="384"/>
  <c r="E269" i="384"/>
  <c r="E8" i="257"/>
  <c r="C21" i="257" s="1"/>
  <c r="C25" i="64"/>
  <c r="C26" i="217"/>
  <c r="E8" i="319"/>
  <c r="C21" i="319" s="1"/>
  <c r="E8" i="317"/>
  <c r="C17" i="317" s="1"/>
  <c r="C18" i="317" s="1"/>
  <c r="C24" i="317" s="1"/>
  <c r="C26" i="54"/>
  <c r="C27" i="359"/>
  <c r="C27" i="357"/>
  <c r="C25" i="86"/>
  <c r="C27" i="370"/>
  <c r="C24" i="20"/>
  <c r="C26" i="58"/>
  <c r="C27" i="358"/>
  <c r="C25" i="232"/>
  <c r="C24" i="185"/>
  <c r="C26" i="151"/>
  <c r="C24" i="336"/>
  <c r="C25" i="40"/>
  <c r="C26" i="57"/>
  <c r="C27" i="368"/>
  <c r="C27" i="369"/>
  <c r="C26" i="49"/>
  <c r="C26" i="135"/>
  <c r="C26" i="33"/>
  <c r="C24" i="72"/>
  <c r="C26" i="220"/>
  <c r="C26" i="279"/>
  <c r="C17" i="352"/>
  <c r="C18" i="352" s="1"/>
  <c r="C24" i="352" s="1"/>
  <c r="C21" i="352"/>
  <c r="C26" i="222"/>
  <c r="C26" i="81"/>
  <c r="C26" i="221"/>
  <c r="C25" i="218"/>
  <c r="C25" i="345"/>
  <c r="C25" i="354"/>
  <c r="C25" i="256"/>
  <c r="C26" i="110"/>
  <c r="C27" i="365"/>
  <c r="E7" i="274"/>
  <c r="C26" i="224"/>
  <c r="C27" i="364"/>
  <c r="C26" i="73"/>
  <c r="C27" i="366"/>
  <c r="C26" i="111"/>
  <c r="C26" i="46"/>
  <c r="C26" i="223"/>
  <c r="C26" i="44"/>
  <c r="C26" i="61"/>
  <c r="C27" i="360"/>
  <c r="C26" i="229"/>
  <c r="C25" i="226"/>
  <c r="C21" i="350"/>
  <c r="C17" i="350"/>
  <c r="C18" i="350" s="1"/>
  <c r="C24" i="350" s="1"/>
  <c r="C25" i="233"/>
  <c r="C25" i="133"/>
  <c r="C21" i="351"/>
  <c r="C17" i="351"/>
  <c r="C18" i="351" s="1"/>
  <c r="C24" i="351" s="1"/>
  <c r="C26" i="42"/>
  <c r="C26" i="77"/>
  <c r="C26" i="31"/>
  <c r="C27" i="65"/>
  <c r="C24" i="138"/>
  <c r="C23" i="299"/>
  <c r="C25" i="88"/>
  <c r="C25" i="19"/>
  <c r="C26" i="148"/>
  <c r="C26" i="24"/>
  <c r="C27" i="355"/>
  <c r="C26" i="281"/>
  <c r="C24" i="275"/>
  <c r="C25" i="91"/>
  <c r="C25" i="227"/>
  <c r="C25" i="93"/>
  <c r="E8" i="245"/>
  <c r="C26" i="41"/>
  <c r="C26" i="60"/>
  <c r="C25" i="87"/>
  <c r="C25" i="219"/>
  <c r="C25" i="311"/>
  <c r="C26" i="45"/>
  <c r="C24" i="234"/>
  <c r="C24" i="103"/>
  <c r="C25" i="92"/>
  <c r="C26" i="56"/>
  <c r="C25" i="228"/>
  <c r="C25" i="225"/>
  <c r="C26" i="107"/>
  <c r="C26" i="83"/>
  <c r="C24" i="74"/>
  <c r="C27" i="362"/>
  <c r="C26" i="53"/>
  <c r="C26" i="82"/>
  <c r="C25" i="63"/>
  <c r="C26" i="80"/>
  <c r="C27" i="367"/>
  <c r="C26" i="23"/>
  <c r="C23" i="158"/>
  <c r="C25" i="214"/>
  <c r="C26" i="109"/>
  <c r="E8" i="318"/>
  <c r="E10" i="327"/>
  <c r="C26" i="47"/>
  <c r="C27" i="356"/>
  <c r="C23" i="298"/>
  <c r="C26" i="117"/>
  <c r="C25" i="32"/>
  <c r="C26" i="30"/>
  <c r="C26" i="112"/>
  <c r="C27" i="363"/>
  <c r="C25" i="89"/>
  <c r="C27" i="361"/>
  <c r="C26" i="75"/>
  <c r="C26" i="76"/>
  <c r="C26" i="59"/>
  <c r="C16" i="328" l="1"/>
  <c r="C17" i="328" s="1"/>
  <c r="C23" i="328" s="1"/>
  <c r="C24" i="328" s="1"/>
  <c r="C21" i="36"/>
  <c r="C25" i="36" s="1"/>
  <c r="E65" i="384" s="1"/>
  <c r="C16" i="170"/>
  <c r="C17" i="170" s="1"/>
  <c r="C23" i="170" s="1"/>
  <c r="C24" i="170" s="1"/>
  <c r="E201" i="384" s="1"/>
  <c r="C20" i="294"/>
  <c r="C24" i="294" s="1"/>
  <c r="E216" i="384" s="1"/>
  <c r="C20" i="253"/>
  <c r="C24" i="253" s="1"/>
  <c r="C22" i="283"/>
  <c r="C26" i="283" s="1"/>
  <c r="E173" i="384" s="1"/>
  <c r="C22" i="142"/>
  <c r="C26" i="142" s="1"/>
  <c r="C17" i="321"/>
  <c r="C18" i="321" s="1"/>
  <c r="C24" i="321" s="1"/>
  <c r="C21" i="321"/>
  <c r="C20" i="182"/>
  <c r="C16" i="182"/>
  <c r="C17" i="182" s="1"/>
  <c r="C23" i="182" s="1"/>
  <c r="C21" i="314"/>
  <c r="C17" i="314"/>
  <c r="C18" i="314" s="1"/>
  <c r="C24" i="314" s="1"/>
  <c r="C18" i="69"/>
  <c r="C19" i="69" s="1"/>
  <c r="C25" i="69" s="1"/>
  <c r="C22" i="69"/>
  <c r="C21" i="323"/>
  <c r="C17" i="323"/>
  <c r="C18" i="323" s="1"/>
  <c r="C24" i="323" s="1"/>
  <c r="C22" i="285"/>
  <c r="C18" i="285"/>
  <c r="C19" i="285" s="1"/>
  <c r="C25" i="285" s="1"/>
  <c r="C22" i="309"/>
  <c r="C18" i="309"/>
  <c r="C19" i="309" s="1"/>
  <c r="C25" i="309" s="1"/>
  <c r="C17" i="324"/>
  <c r="C18" i="324" s="1"/>
  <c r="C24" i="324" s="1"/>
  <c r="C21" i="324"/>
  <c r="C16" i="329"/>
  <c r="C17" i="329" s="1"/>
  <c r="C23" i="329" s="1"/>
  <c r="C20" i="329"/>
  <c r="C18" i="62"/>
  <c r="C19" i="62" s="1"/>
  <c r="C25" i="62" s="1"/>
  <c r="C22" i="62"/>
  <c r="C16" i="296"/>
  <c r="C17" i="296" s="1"/>
  <c r="C23" i="296" s="1"/>
  <c r="C20" i="296"/>
  <c r="C16" i="124"/>
  <c r="C17" i="124" s="1"/>
  <c r="C23" i="124" s="1"/>
  <c r="C20" i="124"/>
  <c r="C22" i="39"/>
  <c r="C18" i="39"/>
  <c r="C19" i="39" s="1"/>
  <c r="C25" i="39" s="1"/>
  <c r="C20" i="302"/>
  <c r="C16" i="302"/>
  <c r="C17" i="302" s="1"/>
  <c r="C23" i="302" s="1"/>
  <c r="C16" i="172"/>
  <c r="C17" i="172" s="1"/>
  <c r="C23" i="172" s="1"/>
  <c r="C20" i="172"/>
  <c r="C20" i="301"/>
  <c r="C16" i="301"/>
  <c r="C17" i="301" s="1"/>
  <c r="C23" i="301" s="1"/>
  <c r="C20" i="168"/>
  <c r="C16" i="168"/>
  <c r="C17" i="168" s="1"/>
  <c r="C23" i="168" s="1"/>
  <c r="C17" i="71"/>
  <c r="C18" i="71" s="1"/>
  <c r="C24" i="71" s="1"/>
  <c r="C21" i="71"/>
  <c r="C20" i="119"/>
  <c r="C16" i="119"/>
  <c r="C17" i="119" s="1"/>
  <c r="C23" i="119" s="1"/>
  <c r="C17" i="231"/>
  <c r="C18" i="231" s="1"/>
  <c r="C24" i="231" s="1"/>
  <c r="C21" i="231"/>
  <c r="C17" i="132"/>
  <c r="C18" i="132" s="1"/>
  <c r="C24" i="132" s="1"/>
  <c r="C21" i="132"/>
  <c r="C20" i="195"/>
  <c r="C16" i="195"/>
  <c r="C17" i="195" s="1"/>
  <c r="C23" i="195" s="1"/>
  <c r="C16" i="179"/>
  <c r="C17" i="179" s="1"/>
  <c r="C23" i="179" s="1"/>
  <c r="C20" i="179"/>
  <c r="C17" i="235"/>
  <c r="C18" i="235" s="1"/>
  <c r="C24" i="235" s="1"/>
  <c r="C21" i="235"/>
  <c r="C22" i="113"/>
  <c r="C18" i="113"/>
  <c r="C19" i="113" s="1"/>
  <c r="C25" i="113" s="1"/>
  <c r="C17" i="131"/>
  <c r="C18" i="131" s="1"/>
  <c r="C24" i="131" s="1"/>
  <c r="C21" i="131"/>
  <c r="C20" i="300"/>
  <c r="C16" i="300"/>
  <c r="C17" i="300" s="1"/>
  <c r="C23" i="300" s="1"/>
  <c r="C22" i="143"/>
  <c r="C18" i="143"/>
  <c r="C19" i="143" s="1"/>
  <c r="C25" i="143" s="1"/>
  <c r="C18" i="211"/>
  <c r="C19" i="211" s="1"/>
  <c r="C25" i="211" s="1"/>
  <c r="C22" i="211"/>
  <c r="C22" i="153"/>
  <c r="C18" i="153"/>
  <c r="C19" i="153" s="1"/>
  <c r="C25" i="153" s="1"/>
  <c r="C20" i="335"/>
  <c r="C16" i="335"/>
  <c r="C17" i="335" s="1"/>
  <c r="C23" i="335" s="1"/>
  <c r="C22" i="67"/>
  <c r="C18" i="67"/>
  <c r="C19" i="67" s="1"/>
  <c r="C25" i="67" s="1"/>
  <c r="C22" i="175"/>
  <c r="C18" i="175"/>
  <c r="C19" i="175" s="1"/>
  <c r="C25" i="175" s="1"/>
  <c r="C16" i="178"/>
  <c r="C17" i="178" s="1"/>
  <c r="C23" i="178" s="1"/>
  <c r="C20" i="178"/>
  <c r="C20" i="184"/>
  <c r="C16" i="184"/>
  <c r="C17" i="184" s="1"/>
  <c r="C23" i="184" s="1"/>
  <c r="C17" i="315"/>
  <c r="C18" i="315" s="1"/>
  <c r="C24" i="315" s="1"/>
  <c r="C21" i="315"/>
  <c r="C18" i="165"/>
  <c r="C19" i="165" s="1"/>
  <c r="C25" i="165" s="1"/>
  <c r="C22" i="165"/>
  <c r="C20" i="118"/>
  <c r="C16" i="118"/>
  <c r="C17" i="118" s="1"/>
  <c r="C23" i="118" s="1"/>
  <c r="C20" i="188"/>
  <c r="C16" i="188"/>
  <c r="C17" i="188" s="1"/>
  <c r="C23" i="188" s="1"/>
  <c r="C16" i="337"/>
  <c r="C17" i="337" s="1"/>
  <c r="C23" i="337" s="1"/>
  <c r="C20" i="337"/>
  <c r="C16" i="176"/>
  <c r="C17" i="176" s="1"/>
  <c r="C23" i="176" s="1"/>
  <c r="C20" i="176"/>
  <c r="C18" i="205"/>
  <c r="C19" i="205" s="1"/>
  <c r="C25" i="205" s="1"/>
  <c r="C22" i="205"/>
  <c r="C20" i="164"/>
  <c r="C16" i="164"/>
  <c r="C17" i="164" s="1"/>
  <c r="C23" i="164" s="1"/>
  <c r="C20" i="177"/>
  <c r="C16" i="177"/>
  <c r="C17" i="177" s="1"/>
  <c r="C23" i="177" s="1"/>
  <c r="C22" i="308"/>
  <c r="C23" i="308" s="1"/>
  <c r="C29" i="308" s="1"/>
  <c r="C26" i="308"/>
  <c r="C20" i="173"/>
  <c r="C16" i="173"/>
  <c r="C17" i="173" s="1"/>
  <c r="C23" i="173" s="1"/>
  <c r="C17" i="213"/>
  <c r="C18" i="213" s="1"/>
  <c r="C24" i="213" s="1"/>
  <c r="C21" i="213"/>
  <c r="C21" i="316"/>
  <c r="C17" i="316"/>
  <c r="C18" i="316" s="1"/>
  <c r="C24" i="316" s="1"/>
  <c r="C18" i="146"/>
  <c r="C19" i="146" s="1"/>
  <c r="C25" i="146" s="1"/>
  <c r="C22" i="146"/>
  <c r="C20" i="333"/>
  <c r="C16" i="333"/>
  <c r="C17" i="333" s="1"/>
  <c r="C23" i="333" s="1"/>
  <c r="C21" i="246"/>
  <c r="C17" i="246"/>
  <c r="C18" i="246" s="1"/>
  <c r="C24" i="246" s="1"/>
  <c r="C20" i="303"/>
  <c r="C16" i="303"/>
  <c r="C17" i="303" s="1"/>
  <c r="C23" i="303" s="1"/>
  <c r="C16" i="162"/>
  <c r="C17" i="162" s="1"/>
  <c r="C23" i="162" s="1"/>
  <c r="C20" i="162"/>
  <c r="C20" i="155"/>
  <c r="C16" i="155"/>
  <c r="C17" i="155" s="1"/>
  <c r="C23" i="155" s="1"/>
  <c r="C20" i="139"/>
  <c r="C16" i="139"/>
  <c r="C17" i="139" s="1"/>
  <c r="C23" i="139" s="1"/>
  <c r="C17" i="326"/>
  <c r="C18" i="326" s="1"/>
  <c r="C24" i="326" s="1"/>
  <c r="C21" i="326"/>
  <c r="C17" i="244"/>
  <c r="C18" i="244" s="1"/>
  <c r="C24" i="244" s="1"/>
  <c r="C21" i="244"/>
  <c r="C22" i="200"/>
  <c r="C18" i="200"/>
  <c r="C19" i="200" s="1"/>
  <c r="C25" i="200" s="1"/>
  <c r="C16" i="332"/>
  <c r="C17" i="332" s="1"/>
  <c r="C23" i="332" s="1"/>
  <c r="C20" i="332"/>
  <c r="C20" i="183"/>
  <c r="C16" i="183"/>
  <c r="C17" i="183" s="1"/>
  <c r="C23" i="183" s="1"/>
  <c r="C16" i="122"/>
  <c r="C17" i="122" s="1"/>
  <c r="C23" i="122" s="1"/>
  <c r="C20" i="122"/>
  <c r="C18" i="66"/>
  <c r="C19" i="66" s="1"/>
  <c r="C25" i="66" s="1"/>
  <c r="C22" i="66"/>
  <c r="C16" i="190"/>
  <c r="C17" i="190" s="1"/>
  <c r="C23" i="190" s="1"/>
  <c r="C20" i="190"/>
  <c r="C22" i="159"/>
  <c r="C18" i="159"/>
  <c r="C19" i="159" s="1"/>
  <c r="C25" i="159" s="1"/>
  <c r="C21" i="236"/>
  <c r="C17" i="236"/>
  <c r="C18" i="236" s="1"/>
  <c r="C24" i="236" s="1"/>
  <c r="C20" i="320"/>
  <c r="C16" i="320"/>
  <c r="C17" i="320" s="1"/>
  <c r="C23" i="320" s="1"/>
  <c r="C16" i="121"/>
  <c r="C17" i="121" s="1"/>
  <c r="C23" i="121" s="1"/>
  <c r="C20" i="121"/>
  <c r="C20" i="343"/>
  <c r="C16" i="343"/>
  <c r="C17" i="343" s="1"/>
  <c r="C23" i="343" s="1"/>
  <c r="C16" i="276"/>
  <c r="C17" i="276" s="1"/>
  <c r="C23" i="276" s="1"/>
  <c r="C20" i="276"/>
  <c r="C20" i="123"/>
  <c r="C16" i="123"/>
  <c r="C17" i="123" s="1"/>
  <c r="C23" i="123" s="1"/>
  <c r="C17" i="35"/>
  <c r="C18" i="35" s="1"/>
  <c r="C24" i="35" s="1"/>
  <c r="C21" i="35"/>
  <c r="C17" i="134"/>
  <c r="C18" i="134" s="1"/>
  <c r="C24" i="134" s="1"/>
  <c r="C21" i="134"/>
  <c r="C17" i="305"/>
  <c r="C18" i="305" s="1"/>
  <c r="C24" i="305" s="1"/>
  <c r="C21" i="305"/>
  <c r="C21" i="310"/>
  <c r="C17" i="310"/>
  <c r="C18" i="310" s="1"/>
  <c r="C24" i="310" s="1"/>
  <c r="C22" i="306"/>
  <c r="C23" i="306" s="1"/>
  <c r="C29" i="306" s="1"/>
  <c r="C26" i="306"/>
  <c r="C20" i="181"/>
  <c r="C16" i="181"/>
  <c r="C17" i="181" s="1"/>
  <c r="C23" i="181" s="1"/>
  <c r="C23" i="114"/>
  <c r="C19" i="114"/>
  <c r="C20" i="114" s="1"/>
  <c r="C26" i="114" s="1"/>
  <c r="C17" i="141"/>
  <c r="C18" i="141" s="1"/>
  <c r="C24" i="141" s="1"/>
  <c r="C21" i="141"/>
  <c r="C16" i="128"/>
  <c r="C17" i="128" s="1"/>
  <c r="C23" i="128" s="1"/>
  <c r="C20" i="128"/>
  <c r="C16" i="251"/>
  <c r="C17" i="251" s="1"/>
  <c r="C23" i="251" s="1"/>
  <c r="C20" i="251"/>
  <c r="C16" i="331"/>
  <c r="C17" i="331" s="1"/>
  <c r="C23" i="331" s="1"/>
  <c r="C20" i="331"/>
  <c r="C21" i="325"/>
  <c r="C17" i="325"/>
  <c r="C18" i="325" s="1"/>
  <c r="C24" i="325" s="1"/>
  <c r="C17" i="201"/>
  <c r="C18" i="201" s="1"/>
  <c r="C24" i="201" s="1"/>
  <c r="C21" i="201"/>
  <c r="C20" i="157"/>
  <c r="C16" i="157"/>
  <c r="C17" i="157" s="1"/>
  <c r="C23" i="157" s="1"/>
  <c r="C17" i="322"/>
  <c r="C18" i="322" s="1"/>
  <c r="C24" i="322" s="1"/>
  <c r="C21" i="322"/>
  <c r="C20" i="289"/>
  <c r="C16" i="289"/>
  <c r="C17" i="289" s="1"/>
  <c r="C23" i="289" s="1"/>
  <c r="C16" i="166"/>
  <c r="C17" i="166" s="1"/>
  <c r="C23" i="166" s="1"/>
  <c r="C20" i="166"/>
  <c r="C20" i="349"/>
  <c r="C16" i="349"/>
  <c r="C17" i="349" s="1"/>
  <c r="C23" i="349" s="1"/>
  <c r="C16" i="156"/>
  <c r="C17" i="156" s="1"/>
  <c r="C23" i="156" s="1"/>
  <c r="C20" i="156"/>
  <c r="C17" i="215"/>
  <c r="C18" i="215" s="1"/>
  <c r="C24" i="215" s="1"/>
  <c r="C21" i="215"/>
  <c r="C18" i="163"/>
  <c r="C19" i="163" s="1"/>
  <c r="C25" i="163" s="1"/>
  <c r="C22" i="163"/>
  <c r="C20" i="334"/>
  <c r="C16" i="334"/>
  <c r="C17" i="334" s="1"/>
  <c r="C23" i="334" s="1"/>
  <c r="C20" i="120"/>
  <c r="C16" i="120"/>
  <c r="C17" i="120" s="1"/>
  <c r="C23" i="120" s="1"/>
  <c r="C20" i="126"/>
  <c r="C16" i="126"/>
  <c r="C17" i="126" s="1"/>
  <c r="C23" i="126" s="1"/>
  <c r="C22" i="108"/>
  <c r="C18" i="108"/>
  <c r="C19" i="108" s="1"/>
  <c r="C25" i="108" s="1"/>
  <c r="C18" i="161"/>
  <c r="C19" i="161" s="1"/>
  <c r="C25" i="161" s="1"/>
  <c r="C22" i="161"/>
  <c r="C18" i="160"/>
  <c r="C19" i="160" s="1"/>
  <c r="C25" i="160" s="1"/>
  <c r="C22" i="160"/>
  <c r="C16" i="171"/>
  <c r="C17" i="171" s="1"/>
  <c r="C23" i="171" s="1"/>
  <c r="C20" i="171"/>
  <c r="C20" i="344"/>
  <c r="C16" i="344"/>
  <c r="C17" i="344" s="1"/>
  <c r="C23" i="344" s="1"/>
  <c r="C21" i="203"/>
  <c r="C17" i="203"/>
  <c r="C18" i="203" s="1"/>
  <c r="C24" i="203" s="1"/>
  <c r="C17" i="180"/>
  <c r="C18" i="180" s="1"/>
  <c r="C24" i="180" s="1"/>
  <c r="C21" i="180"/>
  <c r="C20" i="189"/>
  <c r="C16" i="189"/>
  <c r="C17" i="189" s="1"/>
  <c r="C23" i="189" s="1"/>
  <c r="C16" i="297"/>
  <c r="C17" i="297" s="1"/>
  <c r="C23" i="297" s="1"/>
  <c r="C20" i="297"/>
  <c r="C21" i="304"/>
  <c r="C17" i="304"/>
  <c r="C18" i="304" s="1"/>
  <c r="C24" i="304" s="1"/>
  <c r="C20" i="127"/>
  <c r="C16" i="127"/>
  <c r="C17" i="127" s="1"/>
  <c r="C23" i="127" s="1"/>
  <c r="C22" i="50"/>
  <c r="C18" i="50"/>
  <c r="C19" i="50" s="1"/>
  <c r="C25" i="50" s="1"/>
  <c r="C17" i="94"/>
  <c r="C18" i="94" s="1"/>
  <c r="C24" i="94" s="1"/>
  <c r="C21" i="94"/>
  <c r="C16" i="295"/>
  <c r="C17" i="295" s="1"/>
  <c r="C23" i="295" s="1"/>
  <c r="C20" i="295"/>
  <c r="C22" i="216"/>
  <c r="C18" i="216"/>
  <c r="C19" i="216" s="1"/>
  <c r="C25" i="216" s="1"/>
  <c r="C22" i="307"/>
  <c r="C23" i="307" s="1"/>
  <c r="C29" i="307" s="1"/>
  <c r="C26" i="307"/>
  <c r="C17" i="319"/>
  <c r="C18" i="319" s="1"/>
  <c r="C24" i="319" s="1"/>
  <c r="C25" i="319" s="1"/>
  <c r="C17" i="257"/>
  <c r="C18" i="257" s="1"/>
  <c r="C24" i="257" s="1"/>
  <c r="C25" i="257" s="1"/>
  <c r="E131" i="384"/>
  <c r="E85" i="384"/>
  <c r="E37" i="384"/>
  <c r="E57" i="384"/>
  <c r="E117" i="384"/>
  <c r="E272" i="384"/>
  <c r="E78" i="384"/>
  <c r="E108" i="384"/>
  <c r="E111" i="384"/>
  <c r="E52" i="384"/>
  <c r="E109" i="384"/>
  <c r="E168" i="384"/>
  <c r="E311" i="384"/>
  <c r="E165" i="384"/>
  <c r="E261" i="384"/>
  <c r="E83" i="384"/>
  <c r="E238" i="384"/>
  <c r="E134" i="384"/>
  <c r="E40" i="384"/>
  <c r="E312" i="384"/>
  <c r="E97" i="384"/>
  <c r="E130" i="384"/>
  <c r="E48" i="384"/>
  <c r="E53" i="384"/>
  <c r="E77" i="384"/>
  <c r="E249" i="384"/>
  <c r="E73" i="384"/>
  <c r="E105" i="384"/>
  <c r="E71" i="384"/>
  <c r="E259" i="384"/>
  <c r="E38" i="384"/>
  <c r="E55" i="384"/>
  <c r="E95" i="384"/>
  <c r="E102" i="384"/>
  <c r="E271" i="384"/>
  <c r="E72" i="384"/>
  <c r="E98" i="384"/>
  <c r="E120" i="384"/>
  <c r="E253" i="384"/>
  <c r="E285" i="384"/>
  <c r="E284" i="384"/>
  <c r="E298" i="384"/>
  <c r="E167" i="384"/>
  <c r="E79" i="384"/>
  <c r="E89" i="384"/>
  <c r="E181" i="384"/>
  <c r="E140" i="384"/>
  <c r="E139" i="384"/>
  <c r="E137" i="384"/>
  <c r="E59" i="384"/>
  <c r="E54" i="384"/>
  <c r="E260" i="384"/>
  <c r="E251" i="384"/>
  <c r="E100" i="384"/>
  <c r="E157" i="384"/>
  <c r="E115" i="384"/>
  <c r="E122" i="384"/>
  <c r="E224" i="384"/>
  <c r="E296" i="384"/>
  <c r="E188" i="384"/>
  <c r="E103" i="384"/>
  <c r="E99" i="384"/>
  <c r="E257" i="384"/>
  <c r="E112" i="384"/>
  <c r="E265" i="384"/>
  <c r="E68" i="384"/>
  <c r="E113" i="384"/>
  <c r="E60" i="384"/>
  <c r="E143" i="384"/>
  <c r="E178" i="384"/>
  <c r="E171" i="384"/>
  <c r="E225" i="384"/>
  <c r="E61" i="384"/>
  <c r="E69" i="384"/>
  <c r="E255" i="384"/>
  <c r="E132" i="384"/>
  <c r="E133" i="384"/>
  <c r="E56" i="384"/>
  <c r="E47" i="384"/>
  <c r="E254" i="384"/>
  <c r="E41" i="384"/>
  <c r="E63" i="384"/>
  <c r="E74" i="384"/>
  <c r="E67" i="384"/>
  <c r="E128" i="384"/>
  <c r="E141" i="384"/>
  <c r="E62" i="384"/>
  <c r="E101" i="384"/>
  <c r="E142" i="384"/>
  <c r="E136" i="384"/>
  <c r="E106" i="384"/>
  <c r="E81" i="384"/>
  <c r="E110" i="384"/>
  <c r="E135" i="384"/>
  <c r="E127" i="384"/>
  <c r="E119" i="384"/>
  <c r="E246" i="384"/>
  <c r="E58" i="384"/>
  <c r="E76" i="384"/>
  <c r="E39" i="384"/>
  <c r="E116" i="384"/>
  <c r="E270" i="384"/>
  <c r="E82" i="384"/>
  <c r="E306" i="384"/>
  <c r="E87" i="384"/>
  <c r="E264" i="384"/>
  <c r="E258" i="384"/>
  <c r="E138" i="384"/>
  <c r="E70" i="384"/>
  <c r="E121" i="384"/>
  <c r="E256" i="384"/>
  <c r="E44" i="384"/>
  <c r="E43" i="384"/>
  <c r="E45" i="384"/>
  <c r="E46" i="384"/>
  <c r="E287" i="384"/>
  <c r="E91" i="384"/>
  <c r="E250" i="384"/>
  <c r="E104" i="384"/>
  <c r="E49" i="384"/>
  <c r="E252" i="384"/>
  <c r="E129" i="384"/>
  <c r="E304" i="384"/>
  <c r="E215" i="384"/>
  <c r="E263" i="384"/>
  <c r="E80" i="384"/>
  <c r="E107" i="384"/>
  <c r="E86" i="384"/>
  <c r="C25" i="351"/>
  <c r="C21" i="317"/>
  <c r="C25" i="317" s="1"/>
  <c r="C25" i="350"/>
  <c r="C20" i="274"/>
  <c r="C16" i="274"/>
  <c r="C17" i="274" s="1"/>
  <c r="C23" i="274" s="1"/>
  <c r="C25" i="352"/>
  <c r="C17" i="318"/>
  <c r="C18" i="318" s="1"/>
  <c r="C24" i="318" s="1"/>
  <c r="C21" i="318"/>
  <c r="C23" i="327"/>
  <c r="C19" i="327"/>
  <c r="C20" i="327" s="1"/>
  <c r="C26" i="327" s="1"/>
  <c r="C17" i="245"/>
  <c r="C18" i="245" s="1"/>
  <c r="C24" i="245" s="1"/>
  <c r="C21" i="245"/>
  <c r="C25" i="321" l="1"/>
  <c r="E289" i="384" s="1"/>
  <c r="C26" i="143"/>
  <c r="E172" i="384" s="1"/>
  <c r="C25" i="131"/>
  <c r="E163" i="384" s="1"/>
  <c r="C25" i="71"/>
  <c r="E93" i="384" s="1"/>
  <c r="C24" i="172"/>
  <c r="E203" i="384" s="1"/>
  <c r="C24" i="296"/>
  <c r="E222" i="384" s="1"/>
  <c r="C26" i="113"/>
  <c r="E123" i="384" s="1"/>
  <c r="C24" i="168"/>
  <c r="E199" i="384" s="1"/>
  <c r="C24" i="302"/>
  <c r="E229" i="384" s="1"/>
  <c r="C24" i="289"/>
  <c r="E283" i="384" s="1"/>
  <c r="C25" i="325"/>
  <c r="E293" i="384" s="1"/>
  <c r="C25" i="310"/>
  <c r="E268" i="384" s="1"/>
  <c r="C24" i="123"/>
  <c r="E155" i="384" s="1"/>
  <c r="C24" i="300"/>
  <c r="E227" i="384" s="1"/>
  <c r="C26" i="285"/>
  <c r="E237" i="384" s="1"/>
  <c r="C24" i="182"/>
  <c r="E212" i="384" s="1"/>
  <c r="C24" i="119"/>
  <c r="E148" i="384" s="1"/>
  <c r="C24" i="301"/>
  <c r="E228" i="384" s="1"/>
  <c r="C26" i="39"/>
  <c r="E66" i="384" s="1"/>
  <c r="C25" i="323"/>
  <c r="E291" i="384" s="1"/>
  <c r="C25" i="94"/>
  <c r="E114" i="384" s="1"/>
  <c r="C24" i="297"/>
  <c r="E223" i="384" s="1"/>
  <c r="C25" i="326"/>
  <c r="E294" i="384" s="1"/>
  <c r="C24" i="337"/>
  <c r="E162" i="384" s="1"/>
  <c r="C25" i="315"/>
  <c r="E274" i="384" s="1"/>
  <c r="C25" i="235"/>
  <c r="E266" i="384" s="1"/>
  <c r="C25" i="231"/>
  <c r="E262" i="384" s="1"/>
  <c r="C24" i="329"/>
  <c r="E297" i="384" s="1"/>
  <c r="C30" i="307"/>
  <c r="E240" i="384" s="1"/>
  <c r="C26" i="163"/>
  <c r="E194" i="384" s="1"/>
  <c r="C24" i="166"/>
  <c r="E198" i="384" s="1"/>
  <c r="C25" i="201"/>
  <c r="E232" i="384" s="1"/>
  <c r="C24" i="128"/>
  <c r="E161" i="384" s="1"/>
  <c r="C30" i="306"/>
  <c r="E239" i="384" s="1"/>
  <c r="C25" i="35"/>
  <c r="E64" i="384" s="1"/>
  <c r="C24" i="121"/>
  <c r="E153" i="384" s="1"/>
  <c r="C24" i="190"/>
  <c r="E221" i="384" s="1"/>
  <c r="C24" i="332"/>
  <c r="E300" i="384" s="1"/>
  <c r="C25" i="213"/>
  <c r="E245" i="384" s="1"/>
  <c r="C24" i="179"/>
  <c r="E209" i="384" s="1"/>
  <c r="C24" i="124"/>
  <c r="E156" i="384" s="1"/>
  <c r="C25" i="324"/>
  <c r="E292" i="384" s="1"/>
  <c r="C26" i="69"/>
  <c r="E92" i="384" s="1"/>
  <c r="C24" i="320"/>
  <c r="E286" i="384" s="1"/>
  <c r="C26" i="200"/>
  <c r="E231" i="384" s="1"/>
  <c r="C24" i="155"/>
  <c r="E185" i="384" s="1"/>
  <c r="C24" i="333"/>
  <c r="E301" i="384" s="1"/>
  <c r="C24" i="173"/>
  <c r="E204" i="384" s="1"/>
  <c r="C24" i="118"/>
  <c r="E146" i="384" s="1"/>
  <c r="C26" i="153"/>
  <c r="E183" i="384" s="1"/>
  <c r="C24" i="195"/>
  <c r="E226" i="384" s="1"/>
  <c r="C26" i="309"/>
  <c r="E243" i="384" s="1"/>
  <c r="C25" i="314"/>
  <c r="E273" i="384" s="1"/>
  <c r="C24" i="122"/>
  <c r="E154" i="384" s="1"/>
  <c r="C25" i="244"/>
  <c r="E275" i="384" s="1"/>
  <c r="C24" i="162"/>
  <c r="E193" i="384" s="1"/>
  <c r="C26" i="146"/>
  <c r="E176" i="384" s="1"/>
  <c r="C30" i="308"/>
  <c r="E241" i="384" s="1"/>
  <c r="C24" i="176"/>
  <c r="E206" i="384" s="1"/>
  <c r="C26" i="165"/>
  <c r="E196" i="384" s="1"/>
  <c r="C26" i="211"/>
  <c r="E242" i="384" s="1"/>
  <c r="C25" i="132"/>
  <c r="E164" i="384" s="1"/>
  <c r="C26" i="62"/>
  <c r="E84" i="384" s="1"/>
  <c r="C25" i="304"/>
  <c r="E233" i="384" s="1"/>
  <c r="C25" i="203"/>
  <c r="E234" i="384" s="1"/>
  <c r="C24" i="120"/>
  <c r="E151" i="384" s="1"/>
  <c r="C27" i="114"/>
  <c r="E124" i="384" s="1"/>
  <c r="C25" i="236"/>
  <c r="E267" i="384" s="1"/>
  <c r="C26" i="175"/>
  <c r="E205" i="384" s="1"/>
  <c r="C24" i="181"/>
  <c r="E211" i="384" s="1"/>
  <c r="C24" i="343"/>
  <c r="E149" i="384" s="1"/>
  <c r="C26" i="159"/>
  <c r="E190" i="384" s="1"/>
  <c r="C24" i="183"/>
  <c r="E213" i="384" s="1"/>
  <c r="C24" i="303"/>
  <c r="E230" i="384" s="1"/>
  <c r="C25" i="316"/>
  <c r="E278" i="384" s="1"/>
  <c r="C24" i="177"/>
  <c r="E207" i="384" s="1"/>
  <c r="C26" i="67"/>
  <c r="E90" i="384" s="1"/>
  <c r="C24" i="139"/>
  <c r="E169" i="384" s="1"/>
  <c r="C25" i="246"/>
  <c r="E277" i="384" s="1"/>
  <c r="C24" i="164"/>
  <c r="E195" i="384" s="1"/>
  <c r="C24" i="188"/>
  <c r="E218" i="384" s="1"/>
  <c r="C24" i="184"/>
  <c r="E214" i="384" s="1"/>
  <c r="C24" i="335"/>
  <c r="E303" i="384" s="1"/>
  <c r="C26" i="66"/>
  <c r="E88" i="384" s="1"/>
  <c r="C26" i="205"/>
  <c r="E236" i="384" s="1"/>
  <c r="C24" i="178"/>
  <c r="E208" i="384" s="1"/>
  <c r="C24" i="295"/>
  <c r="E217" i="384" s="1"/>
  <c r="C26" i="161"/>
  <c r="E192" i="384" s="1"/>
  <c r="C24" i="156"/>
  <c r="E186" i="384" s="1"/>
  <c r="C25" i="322"/>
  <c r="E290" i="384" s="1"/>
  <c r="C24" i="331"/>
  <c r="E299" i="384" s="1"/>
  <c r="C25" i="305"/>
  <c r="E235" i="384" s="1"/>
  <c r="C24" i="276"/>
  <c r="E307" i="384" s="1"/>
  <c r="C24" i="251"/>
  <c r="E282" i="384" s="1"/>
  <c r="C25" i="134"/>
  <c r="E166" i="384" s="1"/>
  <c r="C24" i="344"/>
  <c r="E152" i="384" s="1"/>
  <c r="C24" i="334"/>
  <c r="E302" i="384" s="1"/>
  <c r="C24" i="349"/>
  <c r="E94" i="384" s="1"/>
  <c r="C24" i="157"/>
  <c r="E187" i="384" s="1"/>
  <c r="C24" i="171"/>
  <c r="E202" i="384" s="1"/>
  <c r="C26" i="50"/>
  <c r="E75" i="384" s="1"/>
  <c r="C24" i="189"/>
  <c r="E220" i="384" s="1"/>
  <c r="C26" i="108"/>
  <c r="E118" i="384" s="1"/>
  <c r="C25" i="180"/>
  <c r="E210" i="384" s="1"/>
  <c r="C26" i="160"/>
  <c r="E191" i="384" s="1"/>
  <c r="C25" i="215"/>
  <c r="E247" i="384" s="1"/>
  <c r="C25" i="141"/>
  <c r="E170" i="384" s="1"/>
  <c r="C26" i="216"/>
  <c r="E248" i="384" s="1"/>
  <c r="C24" i="127"/>
  <c r="E159" i="384" s="1"/>
  <c r="C24" i="126"/>
  <c r="E158" i="384" s="1"/>
  <c r="E310" i="384"/>
  <c r="E281" i="384"/>
  <c r="E288" i="384"/>
  <c r="E308" i="384"/>
  <c r="E309" i="384"/>
  <c r="E279" i="384"/>
  <c r="C27" i="327"/>
  <c r="C25" i="318"/>
  <c r="C24" i="274"/>
  <c r="C25" i="245"/>
  <c r="E295" i="384" l="1"/>
  <c r="E280" i="384"/>
  <c r="E305" i="384"/>
  <c r="E276" i="384"/>
</calcChain>
</file>

<file path=xl/sharedStrings.xml><?xml version="1.0" encoding="utf-8"?>
<sst xmlns="http://schemas.openxmlformats.org/spreadsheetml/2006/main" count="12440" uniqueCount="2156">
  <si>
    <t>Кастрация бычков до 3-6 мес.</t>
  </si>
  <si>
    <t>Кастрация бычков старше 6 мес.</t>
  </si>
  <si>
    <t>Кастрация хрячков до 2-х мес.</t>
  </si>
  <si>
    <t>Кастрация хрячков 2-4 мес.</t>
  </si>
  <si>
    <t>Кастрация хрячков старше 6 мес.</t>
  </si>
  <si>
    <t>Кастрация баранов до 2-х мес.</t>
  </si>
  <si>
    <t>1.5.18. Экстракция коренных зубов</t>
  </si>
  <si>
    <t>1.5.19. Удаление зубного камня</t>
  </si>
  <si>
    <t>1.5.20. Санация ротовой полости собаки</t>
  </si>
  <si>
    <t>1.5.21. Санация ротовой полости кошки</t>
  </si>
  <si>
    <t>1.5.22. Оценка состояния ротовой полости</t>
  </si>
  <si>
    <t>1.5.24. Промывание десневой борозды</t>
  </si>
  <si>
    <t>1.5.25. Операции на языке: раны, гранулемы</t>
  </si>
  <si>
    <t>1.5.26. Ампутация языка частичная</t>
  </si>
  <si>
    <t>1.5.27. Промывание слезно-носового канала</t>
  </si>
  <si>
    <t xml:space="preserve">Ветеринарно-санитарная экспертиза вяленой и сушеной рыбы </t>
  </si>
  <si>
    <t xml:space="preserve">2.7.       </t>
  </si>
  <si>
    <t xml:space="preserve">Ветеринарно-санитарная экспертиза икры всех видов </t>
  </si>
  <si>
    <t>593</t>
  </si>
  <si>
    <t xml:space="preserve">2.8.           </t>
  </si>
  <si>
    <t xml:space="preserve">Исследование на паразитологическую чистоту мороженой рыбы, пищевой рыбной продукции, в том числе икры </t>
  </si>
  <si>
    <t xml:space="preserve">Микроскопическое исследование рыбы (нативный мазок) </t>
  </si>
  <si>
    <t xml:space="preserve">Ветеринарно-санитарная экспертиза молока </t>
  </si>
  <si>
    <t xml:space="preserve">от 1 партия </t>
  </si>
  <si>
    <t>30</t>
  </si>
  <si>
    <t>- определение плотности</t>
  </si>
  <si>
    <t>31</t>
  </si>
  <si>
    <t>- определение кислотности</t>
  </si>
  <si>
    <t>41</t>
  </si>
  <si>
    <t>- определение содержания жира (жиромером)</t>
  </si>
  <si>
    <t>1.2.7. Внутривенная капельная инфузия кошкам</t>
  </si>
  <si>
    <t>90 минут</t>
  </si>
  <si>
    <t>130 минут</t>
  </si>
  <si>
    <t>Лечение ран</t>
  </si>
  <si>
    <t>1.11.</t>
  </si>
  <si>
    <t>Обработка операционного поля</t>
  </si>
  <si>
    <t>Полная хирургическая обработка ран проникающих грудной стенки, трахеи, пищевода</t>
  </si>
  <si>
    <t>Полная хирургическая обработка ран проникающих брюшной стенки с повреждениями органов живота</t>
  </si>
  <si>
    <t>Полная хирургическая обработка ран проникающих брюшной стенки без повреждения органов брюшной полости</t>
  </si>
  <si>
    <t>Полная хирургическая обработка кусаных ран непроникающих одинарных</t>
  </si>
  <si>
    <t>Полная хирургическая обработка ран кусаных непроникающих множественных</t>
  </si>
  <si>
    <t>Полная хирургическая обработка ран огнестрельных непроникающих</t>
  </si>
  <si>
    <t>Полная хирургическая обработка ран колотых, резаных непроникающих с повреждением сухожилия</t>
  </si>
  <si>
    <t>Полная хирургическая обработка ран колотых, резаных непроникающих без повреждения сухожилия</t>
  </si>
  <si>
    <t>Частичная хирургическая обработка ран</t>
  </si>
  <si>
    <t>Оперативное лечение бурситов (1 бурса)</t>
  </si>
  <si>
    <t>Консервативное лечение бурситов и лимфоэкстравазатов</t>
  </si>
  <si>
    <t>Оперативное лечение абсцессов, флегмон, гематом простое</t>
  </si>
  <si>
    <t>Оперативное лечение абсцессов, флегмон, гематом сложное</t>
  </si>
  <si>
    <t>Наложение бинтовой повязки простое</t>
  </si>
  <si>
    <t>Наложение бинтовой повязки сложное</t>
  </si>
  <si>
    <t>Лечение асептической раны</t>
  </si>
  <si>
    <t>Лечение септической раны</t>
  </si>
  <si>
    <t>Механическая обработка раны</t>
  </si>
  <si>
    <t>Наложение повязки гипсовой</t>
  </si>
  <si>
    <t>Остановка кровотечения простое</t>
  </si>
  <si>
    <t>Остановка кровотечения сложное</t>
  </si>
  <si>
    <t>1.10.8. Стимуляция половых функций у продуктивных животных</t>
  </si>
  <si>
    <t>1.10.9. Стимуляция половых функций у непродуктивных животных</t>
  </si>
  <si>
    <t>1.10.10. Вагинальное исследование</t>
  </si>
  <si>
    <t>1.10.11. Гинекологическое обследование коров ректальным способом</t>
  </si>
  <si>
    <t>1.10.12. Диагностика беременности у КРС ректальным способом</t>
  </si>
  <si>
    <t>1.10.13. Лечение послеродовых заболеваний у КРС</t>
  </si>
  <si>
    <t>1.10.14. Оказание помощи при родильном парезе у коров</t>
  </si>
  <si>
    <t>1.10.15. Лечение маститов легкой формы у КРС</t>
  </si>
  <si>
    <t>1.10.16. Лечение маститов  в тяжелой форме у КРС</t>
  </si>
  <si>
    <t>Сумма должностных окладов специалистов, участвующих в оказании услуги (оклад+компенсационные выплаты)</t>
  </si>
  <si>
    <t>Анива</t>
  </si>
  <si>
    <t>Долинск</t>
  </si>
  <si>
    <t>Корсаков</t>
  </si>
  <si>
    <t>Оха</t>
  </si>
  <si>
    <t>Поронайск</t>
  </si>
  <si>
    <t>Томари</t>
  </si>
  <si>
    <t>Тымовск</t>
  </si>
  <si>
    <t>Углегорск</t>
  </si>
  <si>
    <t>Южно-Сахалинск</t>
  </si>
  <si>
    <t xml:space="preserve">Сумма долностных окладов специалистов, не участвующих в оказании услуги </t>
  </si>
  <si>
    <t xml:space="preserve">Итого расчетная сумма </t>
  </si>
  <si>
    <t xml:space="preserve">По смете ПД (ст.211 + ст.213) </t>
  </si>
  <si>
    <t>2. Прогноз затрат общехозяйст-венного назначения, руб., кроме:</t>
  </si>
  <si>
    <t>3. Прогноз суммы начисленной аммортизации имущества общехо-зяйственного назначения, руб.</t>
  </si>
  <si>
    <t>ВСЕГО</t>
  </si>
  <si>
    <t>ст. 310</t>
  </si>
  <si>
    <t>снегоубор. машина</t>
  </si>
  <si>
    <t>ИТОГО</t>
  </si>
  <si>
    <t>1.14.18.</t>
  </si>
  <si>
    <t>1.14.19.</t>
  </si>
  <si>
    <t>1.14.20.</t>
  </si>
  <si>
    <t>1.14.21.</t>
  </si>
  <si>
    <t>1.14.22.</t>
  </si>
  <si>
    <t>1.14.23.</t>
  </si>
  <si>
    <t>1.14.24.</t>
  </si>
  <si>
    <t>1.14.25.</t>
  </si>
  <si>
    <t>1.8.10. Хирургическое лечение новообразований наружных половых органов у самцов сложное</t>
  </si>
  <si>
    <t>140</t>
  </si>
  <si>
    <t>21 минута</t>
  </si>
  <si>
    <t>138</t>
  </si>
  <si>
    <t xml:space="preserve">1 туша </t>
  </si>
  <si>
    <t>18 минут</t>
  </si>
  <si>
    <t>до 10 тушек</t>
  </si>
  <si>
    <t>80</t>
  </si>
  <si>
    <t>181</t>
  </si>
  <si>
    <t>90</t>
  </si>
  <si>
    <t xml:space="preserve">Ветеринарно-санитарная экспертиза морских животных (нерпы, сивучей и других морских животных) с клеймением (с проведением трихинеллоскопии) </t>
  </si>
  <si>
    <t>Проба варкой</t>
  </si>
  <si>
    <t>12 минут</t>
  </si>
  <si>
    <t xml:space="preserve">Реакция на перексидазу </t>
  </si>
  <si>
    <t>169</t>
  </si>
  <si>
    <t>Реакция с формалином (формольная реакция)</t>
  </si>
  <si>
    <t>32 минуты</t>
  </si>
  <si>
    <t>162</t>
  </si>
  <si>
    <t>Определение РН мяса</t>
  </si>
  <si>
    <t>136</t>
  </si>
  <si>
    <t xml:space="preserve">        Платные услуги оказываются в целях диагностики, лечения заболеваний животных, птиц, пчел, рыб и др., а также в целях гарантии для потребителя безопасности продукции животного происхождения. </t>
  </si>
  <si>
    <t xml:space="preserve">        Услуги не вошедшие в прейскурант, оказываются по договорам.</t>
  </si>
  <si>
    <t xml:space="preserve">          В Прейскуранте указаны цены на услуги без налога на добавленную стоимость.</t>
  </si>
  <si>
    <t xml:space="preserve">         Согласованный Перечень платных услуг и цен вступает в силу по истечении 10 дней с момента официального опубликования в средствах массовой информации.</t>
  </si>
  <si>
    <t>1.3.19. Общий анализ крови</t>
  </si>
  <si>
    <t>1.3.20. Исследование осадка мочи</t>
  </si>
  <si>
    <t>1.3.21. Биохимическое исследование мочи (тест - система)</t>
  </si>
  <si>
    <t>Оформление справки о предубойном осмотре</t>
  </si>
  <si>
    <t>Оформление акта отбора проб</t>
  </si>
  <si>
    <t>Оформление справки о состоянии здоровья животного, вакцинации и т.п.</t>
  </si>
  <si>
    <t>Оформление акта вскрытия и патолого-анотомического заключения</t>
  </si>
  <si>
    <t>1.10.17. Отделение последа КРС средней тяжести</t>
  </si>
  <si>
    <t>1.10.18. Отделение последа КРС с осложнениями</t>
  </si>
  <si>
    <t>1.10.19. Отделение последа МРС средней тяжести</t>
  </si>
  <si>
    <t>1.10.20. Отделение последа МРС с осложнениями</t>
  </si>
  <si>
    <t>1.10.21. Оперативное лечение тугодойности у коров</t>
  </si>
  <si>
    <t>1.10.22. Кесарево сечение кошки</t>
  </si>
  <si>
    <t>1.10.23. Кесарево сечение суки весом до 15 кг</t>
  </si>
  <si>
    <t>1.10.24. Кесарево сечение суки весом более 15 кг</t>
  </si>
  <si>
    <t>1.10.25. Овариэктомия кошки</t>
  </si>
  <si>
    <t>1.10.26. Овариэктомия суки до 15 кг</t>
  </si>
  <si>
    <t>1.10.27. Гистерэктомия кошки (удаление матки)</t>
  </si>
  <si>
    <t>1.10.28. Гистерэктомия суки (удаление матки) до 15 кг</t>
  </si>
  <si>
    <t>1.10.29. Экстерпация новообразования влагалища простое</t>
  </si>
  <si>
    <t>1.10.30. Экстерпация новообразования влагалища сложное</t>
  </si>
  <si>
    <t>1.10.31. Консервативное вправление влагалища</t>
  </si>
  <si>
    <t>1.10.32. Нефрэктомия</t>
  </si>
  <si>
    <t>1.10.33. Цистотомия мелких животных</t>
  </si>
  <si>
    <t>1.10.35. Хирургическое лечение опухолей мочевого пузыря</t>
  </si>
  <si>
    <t>1.10.36. Промежностная уретростомия у котов</t>
  </si>
  <si>
    <t>1.10.37. Субскротальная уретростомия у кобелей</t>
  </si>
  <si>
    <t>1.10.38. Катетеризация мочевого пузыря у котов</t>
  </si>
  <si>
    <t>1.10.39. Катетеризация мочевого пузыря кошек</t>
  </si>
  <si>
    <t>1.10.42. Установка постоянного катетера мочевого пузыря</t>
  </si>
  <si>
    <t>Герниорафия паховая 1 сторона</t>
  </si>
  <si>
    <t>Лечение ушибов</t>
  </si>
  <si>
    <t>Лечение экзем</t>
  </si>
  <si>
    <t>1 выезд до 1 часа</t>
  </si>
  <si>
    <t>Профилактика и лечение периодонта (без учета гелей и мазей)</t>
  </si>
  <si>
    <r>
      <t xml:space="preserve">1 процедура до 500 метров </t>
    </r>
    <r>
      <rPr>
        <sz val="7"/>
        <rFont val="Times New Roman"/>
        <family val="1"/>
        <charset val="204"/>
      </rPr>
      <t>2</t>
    </r>
  </si>
  <si>
    <t>180 минут</t>
  </si>
  <si>
    <t>350</t>
  </si>
  <si>
    <t>500</t>
  </si>
  <si>
    <t>1000</t>
  </si>
  <si>
    <t>600</t>
  </si>
  <si>
    <t>300</t>
  </si>
  <si>
    <t>290</t>
  </si>
  <si>
    <t>700</t>
  </si>
  <si>
    <t>1500</t>
  </si>
  <si>
    <t>450</t>
  </si>
  <si>
    <t>200</t>
  </si>
  <si>
    <t>180</t>
  </si>
  <si>
    <t>40</t>
  </si>
  <si>
    <t>400</t>
  </si>
  <si>
    <t>1250</t>
  </si>
  <si>
    <t>1100</t>
  </si>
  <si>
    <t>280</t>
  </si>
  <si>
    <t>250</t>
  </si>
  <si>
    <t>100</t>
  </si>
  <si>
    <t>50</t>
  </si>
  <si>
    <t>117</t>
  </si>
  <si>
    <t>120</t>
  </si>
  <si>
    <t>329</t>
  </si>
  <si>
    <t>303</t>
  </si>
  <si>
    <t>62</t>
  </si>
  <si>
    <t>1300</t>
  </si>
  <si>
    <t>900</t>
  </si>
  <si>
    <t>Оформление паспорта на животное</t>
  </si>
  <si>
    <t>Оформление документа об эпизоотическом благополучии местности (объекта), хозяйства</t>
  </si>
  <si>
    <t>Отбор проб подконтрольных грузов для исследований и экспертиз от партии массой до 50000 кг.</t>
  </si>
  <si>
    <t>Отбор проб подконтрольных грузов для исследований и экспертиз от партии массой до 100000 кг.</t>
  </si>
  <si>
    <t>1.10.43. Введение лекарственных средств в мочевой пузырь</t>
  </si>
  <si>
    <t>1.10.44. Кастрация котов</t>
  </si>
  <si>
    <t>1.10.45. Кастрация котов-крипторхов поверхностная</t>
  </si>
  <si>
    <t>1.10.46. Кастрация котов-крипторхов полостная</t>
  </si>
  <si>
    <t>1.10.47. Кастрация кобелей мелких пород</t>
  </si>
  <si>
    <t>1.10.48. Кастрация кобелей крупных пород</t>
  </si>
  <si>
    <t>1.10.49. Кастрация кобелей-крипторхов поверхностная</t>
  </si>
  <si>
    <t>1.10.50. Кастрация кобелей-крипторхов полостная</t>
  </si>
  <si>
    <t>1.10.52. Кастрация бычков до 3-х мес.</t>
  </si>
  <si>
    <t>1.10.53. Кастрация бычков до 3-6 мес.</t>
  </si>
  <si>
    <t>1.10.54. Кастрация бычков старше 6 мес.</t>
  </si>
  <si>
    <t>1.10.55. Кастрация хрячков до 2-х мес.</t>
  </si>
  <si>
    <t>1.10.56. Кастрация хрячков 2-4 мес.</t>
  </si>
  <si>
    <t>1.10.57. Кастрация хрячков старше 6 мес.</t>
  </si>
  <si>
    <t>1.10.58. Кастрация баранов до 2-х мес.</t>
  </si>
  <si>
    <t>1.10.59. Кастрация баранов старше 2 мес.</t>
  </si>
  <si>
    <t>1.10.60. Кастрация декоративных кроликов</t>
  </si>
  <si>
    <t>1.10.61. Ампутация полового члена</t>
  </si>
  <si>
    <t>Ветеринарно-санитарная экспертиза масла сливочного, топленого)</t>
  </si>
  <si>
    <t>7 минут</t>
  </si>
  <si>
    <t>35</t>
  </si>
  <si>
    <t xml:space="preserve">- определение влаги </t>
  </si>
  <si>
    <t xml:space="preserve">                 </t>
  </si>
  <si>
    <t>- определение поваренной соли в сливочном масле</t>
  </si>
  <si>
    <t>- определение фальсификации сливочного  масла растительными маслами, сыром или творогом</t>
  </si>
  <si>
    <t xml:space="preserve">2.13.                </t>
  </si>
  <si>
    <t xml:space="preserve">Ветеринарно-санитарная экспертиза брынзы и сыра домашнего изготовления </t>
  </si>
  <si>
    <t xml:space="preserve">2.14.                </t>
  </si>
  <si>
    <t xml:space="preserve">Ветеринарно-санитарная экспертиза кумыса </t>
  </si>
  <si>
    <t>4.10.</t>
  </si>
  <si>
    <t>4.11.</t>
  </si>
  <si>
    <t>4.12.</t>
  </si>
  <si>
    <t>4.13.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</si>
  <si>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</si>
  <si>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</si>
  <si>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</si>
  <si>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</si>
  <si>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</si>
  <si>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</si>
  <si>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</si>
  <si>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</si>
  <si>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</si>
  <si>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</si>
  <si>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</si>
  <si>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</si>
  <si>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</si>
  <si>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</si>
  <si>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</si>
  <si>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</si>
  <si>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</si>
  <si>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</si>
  <si>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</si>
  <si>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>5.21.</t>
  </si>
  <si>
    <t>5.22.</t>
  </si>
  <si>
    <t>5.23.</t>
  </si>
  <si>
    <t>5.24.</t>
  </si>
  <si>
    <t>5.25.</t>
  </si>
  <si>
    <t>1.1.15.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</si>
  <si>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</si>
  <si>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</si>
  <si>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</si>
  <si>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</si>
  <si>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</si>
  <si>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</si>
  <si>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</si>
  <si>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</si>
  <si>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</si>
  <si>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</si>
  <si>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</si>
  <si>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</si>
  <si>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1.2.13.</t>
  </si>
  <si>
    <t>1.2.14.</t>
  </si>
  <si>
    <t>1.2.15.</t>
  </si>
  <si>
    <t>1.2.16.</t>
  </si>
  <si>
    <t>1.2.17.</t>
  </si>
  <si>
    <t>1.2.18.</t>
  </si>
  <si>
    <t>1.2.19.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</si>
  <si>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</si>
  <si>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</si>
  <si>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</si>
  <si>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</si>
  <si>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</si>
  <si>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</si>
  <si>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</si>
  <si>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</si>
  <si>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1.2.28.</t>
  </si>
  <si>
    <t>1.2.29.</t>
  </si>
  <si>
    <t>1.2.30.</t>
  </si>
  <si>
    <t>1.2.31.</t>
  </si>
  <si>
    <t>1.2.32.</t>
  </si>
  <si>
    <t>1.2.33.</t>
  </si>
  <si>
    <t>1.2.34.</t>
  </si>
  <si>
    <t>1.2.35.</t>
  </si>
  <si>
    <t>1.2.36.</t>
  </si>
  <si>
    <t>1.2.37.</t>
  </si>
  <si>
    <t>1.2.38.</t>
  </si>
  <si>
    <t>1.2.39.</t>
  </si>
  <si>
    <t>1.2.40.</t>
  </si>
  <si>
    <t>1.2.41.</t>
  </si>
  <si>
    <t>1.2.42.</t>
  </si>
  <si>
    <t>1.2.43.</t>
  </si>
  <si>
    <t>1.2.44.</t>
  </si>
  <si>
    <t>1.2.45.</t>
  </si>
  <si>
    <t>1.2.46.</t>
  </si>
  <si>
    <t>1.2.47.</t>
  </si>
  <si>
    <t>1.2.48.</t>
  </si>
  <si>
    <t>1.2.49.</t>
  </si>
  <si>
    <t>1.2.50.</t>
  </si>
  <si>
    <t>1.2.51.</t>
  </si>
  <si>
    <t>1.2.53.</t>
  </si>
  <si>
    <t>1.2.52.</t>
  </si>
  <si>
    <t>1.2.54.</t>
  </si>
  <si>
    <t>1.3.1.</t>
  </si>
  <si>
    <t>1.3.2.</t>
  </si>
  <si>
    <t>1.3.3.</t>
  </si>
  <si>
    <t>1.3.4.</t>
  </si>
  <si>
    <t>1.3.5.</t>
  </si>
  <si>
    <t>1.3.6.</t>
  </si>
  <si>
    <t>1.3.7.</t>
  </si>
  <si>
    <t>1.3.8.</t>
  </si>
  <si>
    <t>1.3.9.</t>
  </si>
  <si>
    <t>1.3.10.</t>
  </si>
  <si>
    <t>1.3.11.</t>
  </si>
  <si>
    <t>1.3.12.</t>
  </si>
  <si>
    <t>1.3.13.</t>
  </si>
  <si>
    <t>1.3.14.</t>
  </si>
  <si>
    <t>1.3.15.</t>
  </si>
  <si>
    <t>1.3.16.</t>
  </si>
  <si>
    <t>1.3.17.</t>
  </si>
  <si>
    <t>1.3.18.</t>
  </si>
  <si>
    <t>1.3.19.</t>
  </si>
  <si>
    <t>1.3.20.</t>
  </si>
  <si>
    <t>1.3.21.</t>
  </si>
  <si>
    <t>1.3.22.</t>
  </si>
  <si>
    <t>1.3.23.</t>
  </si>
  <si>
    <t>1.3.24.</t>
  </si>
  <si>
    <t>1.3.25.</t>
  </si>
  <si>
    <t>Внутрисуставные, внутриполостные инъекции</t>
  </si>
  <si>
    <t>Экспресс диагностика заболеваний собак и кошек (тест-системы) без учета стоимости тест-полосок</t>
  </si>
  <si>
    <t>Кастрация бычков 3-6 мес.</t>
  </si>
  <si>
    <t>УТВЕРЖДЕНО:</t>
  </si>
  <si>
    <t>СОГЛАСОВАНО:</t>
  </si>
  <si>
    <t>ПЕРЕЧЕНЬ</t>
  </si>
  <si>
    <t>ОБЩИЕ УКАЗАНИЯ</t>
  </si>
  <si>
    <t>Цистоцентез (прокол мочевого пузыря)</t>
  </si>
  <si>
    <t>Санация наружного слухового прохода первичная кошкам</t>
  </si>
  <si>
    <t>Санация наружного слухового прохода первичная собакам</t>
  </si>
  <si>
    <t>Санация наружного слухового прохода повторная кошкам</t>
  </si>
  <si>
    <t>Санация наружного слухового прохода повторная собакам</t>
  </si>
  <si>
    <t>Пункция сустава</t>
  </si>
  <si>
    <t>Пункция полости</t>
  </si>
  <si>
    <t>Пункция кровеносных сосудов</t>
  </si>
  <si>
    <t>Туберкулинизация</t>
  </si>
  <si>
    <t>Исследование животных на субклинический мастит</t>
  </si>
  <si>
    <t>1.4.</t>
  </si>
  <si>
    <t>Косметические операции</t>
  </si>
  <si>
    <t>Купирование ушей щенкам до 10-дневного возраста</t>
  </si>
  <si>
    <t>1 операция</t>
  </si>
  <si>
    <t xml:space="preserve">Купирование ушей щенкам мелких пород до 3-х месячного возраста </t>
  </si>
  <si>
    <t xml:space="preserve">Купирование ушей щенкам крупных пород до 3-х месячного возраста </t>
  </si>
  <si>
    <t>Пластика одной ушной раковины</t>
  </si>
  <si>
    <t>Купирование хвоста щенкам до 10-дневного возраста</t>
  </si>
  <si>
    <t>Купирование хвоста щенкам до 30-дневного возраста</t>
  </si>
  <si>
    <t>Купирование хвоста щенкам старше 1-месячного возраста</t>
  </si>
  <si>
    <t>Ампутация рудиментальных фаланг у собак до 10-дневного возраста</t>
  </si>
  <si>
    <t>Ампутация рудиментальных фаланг у собак до 30-дневного возраста</t>
  </si>
  <si>
    <t>Ампутация рудиментальных фаланг щенкам старше 1 месяца</t>
  </si>
  <si>
    <t>1.5.</t>
  </si>
  <si>
    <t>Лечебно-косметические операции в области головы (в т.ч. челюстно-лицевая хирургия)</t>
  </si>
  <si>
    <t>Оперативное лечение гематомы ушной раковины</t>
  </si>
  <si>
    <t>Оперативное лечение гематомы ушной раковины крупных собак</t>
  </si>
  <si>
    <t xml:space="preserve">40 минут </t>
  </si>
  <si>
    <t>Тотальная резекция наружного слухового прохода односторонняя</t>
  </si>
  <si>
    <t>5 минут</t>
  </si>
  <si>
    <t>Люминесцентная диагностика животного лампой Вуда</t>
  </si>
  <si>
    <t>15 минут</t>
  </si>
  <si>
    <t>Взятие соскоба на кожные заболевания</t>
  </si>
  <si>
    <t>Постановка внутривенного катетера</t>
  </si>
  <si>
    <t>1 манипуляция</t>
  </si>
  <si>
    <t>10 минут</t>
  </si>
  <si>
    <t>Снятие внутривенного катетера</t>
  </si>
  <si>
    <t>3 минуты</t>
  </si>
  <si>
    <t>Внутривенная капельная инфузия собакам</t>
  </si>
  <si>
    <t>Внутривенная капельная инфузия кошкам</t>
  </si>
  <si>
    <t>80 минут</t>
  </si>
  <si>
    <t>Интраоперационный ЭКГ - мониторинг</t>
  </si>
  <si>
    <t>40 минут</t>
  </si>
  <si>
    <t>Техническое обеспечение общей анестезии у собак</t>
  </si>
  <si>
    <t>20 минут</t>
  </si>
  <si>
    <t>Техническое обеспечение общей анестезии у кошек</t>
  </si>
  <si>
    <t>Промывание желудка мелким животным</t>
  </si>
  <si>
    <t>Плевроцентез для эвакуации патологического содержимого грудной полости</t>
  </si>
  <si>
    <t>50 минут</t>
  </si>
  <si>
    <t>Лапароцентез для эвакуации патологического содержимого брюшной полости животным более 15 кг</t>
  </si>
  <si>
    <t>60 минут</t>
  </si>
  <si>
    <t>Лечение атонии (гипотонии) преджелудков у КРС</t>
  </si>
  <si>
    <t>Лечение атонии (гипотонии) преджелудков у МРС</t>
  </si>
  <si>
    <t>Оказание помощи при вздутии рубца (руминоцентез)</t>
  </si>
  <si>
    <t>Промывание преджелудков у жвачных  животных</t>
  </si>
  <si>
    <t>Ректальное удаление фекалий мелких животных</t>
  </si>
  <si>
    <t>Ректальное удаление фекалий крупных животных</t>
  </si>
  <si>
    <t>Дегельминтация собак</t>
  </si>
  <si>
    <t>Клизма очистительная мелких животным</t>
  </si>
  <si>
    <t>25 минут</t>
  </si>
  <si>
    <t>Клизма очистительная крупных животным</t>
  </si>
  <si>
    <t>30 минут</t>
  </si>
  <si>
    <t>Поверхностная анестезия</t>
  </si>
  <si>
    <t>Анестезия инфильтрационная</t>
  </si>
  <si>
    <t>Анестезия эпидуральная</t>
  </si>
  <si>
    <t>Анестезия проводниковая</t>
  </si>
  <si>
    <t>Наркоз внутривенный (общая анестезия) кошке</t>
  </si>
  <si>
    <t>Наркоз внутривенный (общая анестезия) собаке весом до 5 кг</t>
  </si>
  <si>
    <t>Наркоз внутривенный (общая анестезия) собаке весом от 5 до 15 кг</t>
  </si>
  <si>
    <t>Наркоз внутривенный (общая анестезия) собаке весом более 15 кг</t>
  </si>
  <si>
    <t>Наблюдение за функциональными параметрами жизненно-важных органов в ходе оперативных вмешательств или реанимационных мероприятий</t>
  </si>
  <si>
    <t>Блокада отделов вегетативной нервной системы</t>
  </si>
  <si>
    <t>Внутривенная инъекция собакам крупным, средним</t>
  </si>
  <si>
    <t>Внутривенная инъекция кошкам, щенкам, мелким собакам</t>
  </si>
  <si>
    <t>Вправление вывиха глазного яблока с блефорарафией</t>
  </si>
  <si>
    <t>Хирургическое лечение аденомы (гиперплазии) третьего века – органо-сохранные операции 1 веко</t>
  </si>
  <si>
    <t>Вправление вывиха височно-челюстного сустава: кошки</t>
  </si>
  <si>
    <t>Вправление вывиха височно-челюстного сустава: собаки</t>
  </si>
  <si>
    <t>Экстракция молочных зубов резцы</t>
  </si>
  <si>
    <t>Экстракция молочных зубов клыки</t>
  </si>
  <si>
    <t>Экстракция молочных зубов премоляры</t>
  </si>
  <si>
    <t>Экстракция коренных зубов мелких животных</t>
  </si>
  <si>
    <t>Экстракция коренных зубов крупных животных</t>
  </si>
  <si>
    <t>Удаление зубного камня</t>
  </si>
  <si>
    <t>Санация ротовой полости собаки</t>
  </si>
  <si>
    <t>Санация ротовой полости кошки</t>
  </si>
  <si>
    <t xml:space="preserve"> - командировочные расходы, руб.</t>
  </si>
  <si>
    <t xml:space="preserve"> - стоимость материалов, включенных в стоимость услуг</t>
  </si>
  <si>
    <t xml:space="preserve"> - бланки строгой отчетности</t>
  </si>
  <si>
    <t xml:space="preserve"> - ГСМ</t>
  </si>
  <si>
    <t>Остеосинтез простых диафизарных переломов длинных трубчатых костей у собак</t>
  </si>
  <si>
    <t>Остеосинтез оскольчатых диафизарных переломов длинных трубчатых костей у собак</t>
  </si>
  <si>
    <t>Остеосинтез околосуставных переломов длинных трубчатых костей у собак</t>
  </si>
  <si>
    <t>Остеосинтез внутрисуставных переломов длинных трубчатых костей у собак</t>
  </si>
  <si>
    <t>Остеосинтез простых диафизарных переломов длинных трубчатых костей у кошек</t>
  </si>
  <si>
    <t>Остеосинтез околосуставных переломов длинных трубчатых костей у кошек</t>
  </si>
  <si>
    <t>Остеосинтез  внутрисуставных переломов длинных трубчатых костей у кошек</t>
  </si>
  <si>
    <t>Остеосинтез простых симфизарных переломов нижнечелюстной кости</t>
  </si>
  <si>
    <t>Остеосинтез простых переломов нижнечелюстной кости</t>
  </si>
  <si>
    <t xml:space="preserve">1.4.3.1. Купирование ушей щенкам крупных пород до 3-х месячного возраста </t>
  </si>
  <si>
    <t xml:space="preserve">1.4.2.1. Купирование ушей щенкам мелких пород до 3-х месячного возраста </t>
  </si>
  <si>
    <t xml:space="preserve">1.4.2.2. Купирование ушей щенкам мелких пород старше 3-х месячного возраста </t>
  </si>
  <si>
    <t>Остеосинтез оскольчатых переломов нижнечелюстной кости</t>
  </si>
  <si>
    <t>Остеосинтез переломов верхнечелюстной кости</t>
  </si>
  <si>
    <t>Остеосинтез переломо-вывихов запястного и заплюсневого суставов</t>
  </si>
  <si>
    <t>Остеосинтез переломов коротких трубчатых костей</t>
  </si>
  <si>
    <t>Остеосинтез кости лопатки</t>
  </si>
  <si>
    <t>Остеосинтез костей таза</t>
  </si>
  <si>
    <t>Иммобилизация гипсовой повязкой переломов костей кошек и карликовых пород собак простой</t>
  </si>
  <si>
    <t>Иммобилизация  гипсовой повязкой переломов костей кошек и карликовых пород собак сложной</t>
  </si>
  <si>
    <t>Иммобилизация  гипсовой повязкой переломов костей средних и крупных пород собак простой</t>
  </si>
  <si>
    <t>Иммобилизация гипсовой повязкой переломов костей средних и крупных пород собак сложной</t>
  </si>
  <si>
    <t>Иммобилизация конечностей импровизированной шиной</t>
  </si>
  <si>
    <t>Снятие гипсовой повязки</t>
  </si>
  <si>
    <t>140 минут</t>
  </si>
  <si>
    <t>150 минут</t>
  </si>
  <si>
    <t>160 минут</t>
  </si>
  <si>
    <t>Удаление костных фиксаторов</t>
  </si>
  <si>
    <t xml:space="preserve">1.13. </t>
  </si>
  <si>
    <t>Штифты, проволока, спицы Киршнера</t>
  </si>
  <si>
    <t>Винты</t>
  </si>
  <si>
    <t>Пластины</t>
  </si>
  <si>
    <t>Снятие экстернальных фиксаторов</t>
  </si>
  <si>
    <t>Прочие услуги</t>
  </si>
  <si>
    <t xml:space="preserve">1.14. </t>
  </si>
  <si>
    <t>Удаление колтунов простое</t>
  </si>
  <si>
    <t>Удаление колтунов сложное</t>
  </si>
  <si>
    <t>Стрижка шерсти полная при дерматитах (не выставочная) собак</t>
  </si>
  <si>
    <t>Стрижка шерсти полная при дерматитах (не выставочная) кошек</t>
  </si>
  <si>
    <t>Стрижка шерсти частичная при дерматитах собак</t>
  </si>
  <si>
    <t>Стрижка шерсти частичная при дерматитах кошек</t>
  </si>
  <si>
    <t>Удаление иксодового клеща</t>
  </si>
  <si>
    <t>Удаление когтей у котов и кошек (бархатные лапки)</t>
  </si>
  <si>
    <t>Удаление конечности простое</t>
  </si>
  <si>
    <t>Ветеринарный фельдшер</t>
  </si>
  <si>
    <t>Жидкость для обработки</t>
  </si>
  <si>
    <t>1 л</t>
  </si>
  <si>
    <t>1/1000</t>
  </si>
  <si>
    <t xml:space="preserve">Экстракция молочных зубов </t>
  </si>
  <si>
    <t>- сельхозпредприятия, крестьянско-фермерские хозяйства  от 51 до 100 голов</t>
  </si>
  <si>
    <t>- сельхозпредприятия, крестьянско-фермерские хозяйства  от 101 до 500 голов</t>
  </si>
  <si>
    <t>- сельхозпредприятия, крестьянско-фермерские хозяйства  от 501 до 1000 голов</t>
  </si>
  <si>
    <t>- сельхозпредприятия, крестьянско-фермерские хозяйства  свыше 1000 голов</t>
  </si>
  <si>
    <t>- рыбоперерабатывающие, мясоперерабатывающие, молокоперерабатывающие предприятия</t>
  </si>
  <si>
    <t>- по переработке пушномехового сырья</t>
  </si>
  <si>
    <t>- пасек</t>
  </si>
  <si>
    <t>- по производству кормовой муки</t>
  </si>
  <si>
    <t>- холодильники, рефконтейнера</t>
  </si>
  <si>
    <t>- лососевые рыбоводные заводы</t>
  </si>
  <si>
    <t>- другие подконтрольные объекты</t>
  </si>
  <si>
    <t>Проведение паспортизации пасек</t>
  </si>
  <si>
    <t>1 предприятие</t>
  </si>
  <si>
    <t>1 пасека</t>
  </si>
  <si>
    <t xml:space="preserve">1 процедура </t>
  </si>
  <si>
    <t>175 минут</t>
  </si>
  <si>
    <t>746</t>
  </si>
  <si>
    <t>800</t>
  </si>
  <si>
    <t>383</t>
  </si>
  <si>
    <t>в/в -   120 мин              в/ф-                    в/с-</t>
  </si>
  <si>
    <t>в/в -   40 мин           в/ф-                    в/с-</t>
  </si>
  <si>
    <t>в/в -  110 мин               в/ф-                    в/с-</t>
  </si>
  <si>
    <t>в/в -  35 мин             в/ф-                    в/с-</t>
  </si>
  <si>
    <t>в/в -  40 мин              в/ф-                    в/с-</t>
  </si>
  <si>
    <t>в/в - 45 мин                в/ф-                    в/с-</t>
  </si>
  <si>
    <t>в/в -  45 мин               в/ф-                    в/с-</t>
  </si>
  <si>
    <t>Оказание помощи при выпадении влагалища у КРС</t>
  </si>
  <si>
    <t>в/в - 120 мин                в/ф-                    в/с-</t>
  </si>
  <si>
    <t>в/в - 90 мин                в/ф-                    в/с-</t>
  </si>
  <si>
    <t>в/в -  80 мин              в/ф-                    в/с-</t>
  </si>
  <si>
    <t>1.3.10. Взятие проб крови на лабораторные исследования непродуктивных животных с помощью иглы</t>
  </si>
  <si>
    <t>1.3.11. Взятие проб крови на лабораторные исследования непродуктивных животных с помощью моновета</t>
  </si>
  <si>
    <t>1.3.12. Взятие проб крови из капилляра</t>
  </si>
  <si>
    <t>1.3.17. Взятие проб кала для лабораторного исследования от продуктивных животных</t>
  </si>
  <si>
    <t>1.3.18. Взятие проб кала для лабораторного исследования от непродуктивных животных</t>
  </si>
  <si>
    <t>в/в - 30 мин              в/ф-                    в/с-</t>
  </si>
  <si>
    <t>в/в -  100 мин               в/ф-                    в/с-</t>
  </si>
  <si>
    <t>в/в -  60 мин              в/ф-                    в/с-</t>
  </si>
  <si>
    <t>в/в -  80 мин               в/ф-                    в/с-</t>
  </si>
  <si>
    <t>Кесарево сечение суки весом до 15 кг</t>
  </si>
  <si>
    <t>Кесарево сечение суки весом более 15 кг</t>
  </si>
  <si>
    <t>в/в - 100 мин                в/ф-                    в/с-</t>
  </si>
  <si>
    <t>в/в - 70 мин                в/ф-                    в/с-</t>
  </si>
  <si>
    <t>в/в -  90 мин               в/ф-                    в/с-</t>
  </si>
  <si>
    <t>в/в - 80 мин              в/ф-                    в/с-</t>
  </si>
  <si>
    <t>в/в -  120 мин               в/ф-                    в/с-</t>
  </si>
  <si>
    <t>в/в -  130 мин               в/ф-                    в/с-</t>
  </si>
  <si>
    <t>в/в -  20 мин              в/ф-                    в/с-</t>
  </si>
  <si>
    <t>1.10.63.</t>
  </si>
  <si>
    <t>Кастрация декоративных кроликов</t>
  </si>
  <si>
    <t>в/в -                 в/ф-  до 1 суток                в/с-</t>
  </si>
  <si>
    <t>в/в + в/ф-10 мин</t>
  </si>
  <si>
    <t>в/в - 30 мин</t>
  </si>
  <si>
    <t>в/в - 5 мин</t>
  </si>
  <si>
    <t>в/в -   1 час</t>
  </si>
  <si>
    <t>в/в -    80 мин</t>
  </si>
  <si>
    <t>в/в -  30 мин</t>
  </si>
  <si>
    <t>в/в - до 20 мин</t>
  </si>
  <si>
    <t>марганцовка</t>
  </si>
  <si>
    <t xml:space="preserve"> до 40 минут</t>
  </si>
  <si>
    <t>в/в -   15 мин              в/ф-                    в/с-</t>
  </si>
  <si>
    <t>Удаление и обработка от эктопаразитов</t>
  </si>
  <si>
    <t>в/в -  до 40 мин               в/ф-                    в/с-</t>
  </si>
  <si>
    <t>в/в - 25 мин                в/ф-                    в/с-</t>
  </si>
  <si>
    <t>Стрижка шерсти полная при дерматитах (не выставочная)</t>
  </si>
  <si>
    <t>в/в -  15 мин               в/ф-                    в/с-</t>
  </si>
  <si>
    <t>в/в -   5 мин              в/ф-                    в/с-</t>
  </si>
  <si>
    <t>в/в - 10 мин               в/ф-                    в/с-</t>
  </si>
  <si>
    <t>1.3.15. Взятие проб мочи у продуктивных животных</t>
  </si>
  <si>
    <t>1.3.16. Взятие проб мочи у непродуктивных животных</t>
  </si>
  <si>
    <t>Эвтаназия мелких собак и кошек, кроликов и других мелких животных (без стоимости препарата)</t>
  </si>
  <si>
    <t>1.4.1. Купирование ушей щенкам до 10-дневного возраста</t>
  </si>
  <si>
    <t>шовный материал</t>
  </si>
  <si>
    <t>м</t>
  </si>
  <si>
    <t>1.4.4. Пластика одной ушной раковины</t>
  </si>
  <si>
    <t>1.4.5. Купирование хвоста щенкам до 10-дневного возраста</t>
  </si>
  <si>
    <t>1.4.6. Купирование хвоста щенкам до 30-дневного возраста</t>
  </si>
  <si>
    <t>1.4.7. Купирование хвоста щенкам старше 1-месячного возраста</t>
  </si>
  <si>
    <t>1.4.8. Ампутация рудиментальных фаланг у собак до 10-дневного возраста</t>
  </si>
  <si>
    <t>1.4.9. Ампутация рудиментальных фаланг у собак до 30-дневного возраста</t>
  </si>
  <si>
    <t>1.4.10. Ампутация рудиментальных фаланг щенкам старше 1 месяца</t>
  </si>
  <si>
    <t>1.5.1. Оперативное лечение гематомы ушной раковины</t>
  </si>
  <si>
    <t>1.5.2. Оперативное лечение гематомы ушной раковины крупных собак</t>
  </si>
  <si>
    <t>1.5.4. Удаление глазного яблока кошки</t>
  </si>
  <si>
    <t>1.5.5. Удаление глазного яблока собаки</t>
  </si>
  <si>
    <t>1.5.6. Оперативное лечение заворотов век (1 веко)</t>
  </si>
  <si>
    <t>1.5.7. Оперативное лечение выворотов век (1 веко)</t>
  </si>
  <si>
    <t>1.5.8. Провизорные швы на веки (1 глаз)</t>
  </si>
  <si>
    <t>1.5.11. Полная хирургическая обработка ран роговицы</t>
  </si>
  <si>
    <t>1.5.12. Вправление вывиха глазного яблока</t>
  </si>
  <si>
    <t>1.5.14. Хирургическое лечение аденомы (гиперплазии) третьего века – органо-сохранные операции 1 веко</t>
  </si>
  <si>
    <t>в/в -  15  мин             в/ф-                    в/с-</t>
  </si>
  <si>
    <t>в/в -  8 мин               в/ф-                    в/с-</t>
  </si>
  <si>
    <t>в/в -   10 мин              в/ф-                    в/с-</t>
  </si>
  <si>
    <t>катетер, аппарат или насос</t>
  </si>
  <si>
    <t>в/в -  5 мин               в/ф-                    в/с-</t>
  </si>
  <si>
    <t>Остановка наружного кровотеченья</t>
  </si>
  <si>
    <t>в/в -  30 мин               в/ф-                    в/с-</t>
  </si>
  <si>
    <t>в/в - 40 мин                в/ф-                    в/с-</t>
  </si>
  <si>
    <t>в/в - 35мин                в/ф-                    в/с-</t>
  </si>
  <si>
    <t>в/в -  35 мин               в/ф-                    в/с-</t>
  </si>
  <si>
    <t>в/в - 15 мин                в/ф-                    в/с-</t>
  </si>
  <si>
    <t>моновет - 14 руб</t>
  </si>
  <si>
    <t>Диагностическое окрашивание роговицы глаза у животного</t>
  </si>
  <si>
    <t>в/в -  5 мин             в/ф-                    в/с-</t>
  </si>
  <si>
    <t xml:space="preserve">в/в или в/ф - 10 мин     </t>
  </si>
  <si>
    <t>в/в - 3 мин                в/ф-                    в/с-</t>
  </si>
  <si>
    <t>в/в -   25 мин              в/ф-                    в/с-</t>
  </si>
  <si>
    <t>в/в - 20 мин               в/ф-                    в/с-</t>
  </si>
  <si>
    <t>в/в - 30 мин             в/ф-                    в/с-</t>
  </si>
  <si>
    <t>в/в -    25 мин             в/ф-                    в/с-</t>
  </si>
  <si>
    <t>Рентгенодиагностика. Снимок.</t>
  </si>
  <si>
    <t>в/в - 20 мин                в/ф-                    в/с-</t>
  </si>
  <si>
    <t>в/в -  40 мин             в/ф-                    в/с-</t>
  </si>
  <si>
    <t>100-150</t>
  </si>
  <si>
    <t>Углегорск разбивка по ПД</t>
  </si>
  <si>
    <t>Наркоз внутривенный (общая анестезия) кошке без учета анестезирующих веществ</t>
  </si>
  <si>
    <t>Наркоз внутривенный (общая анестезия) собаке весом до 5 кг без учета анестезирующих веществ</t>
  </si>
  <si>
    <t>Наркоз внутривенный (общая анестезия) собаке весом от 5 до 15 кг без учета анестезирующих веществ</t>
  </si>
  <si>
    <t>Наркоз внутривенный (общая анестезия) собаке весом более 15 кг без учета анестезирующих веществ</t>
  </si>
  <si>
    <t>- определение чистоты молока</t>
  </si>
  <si>
    <t>9 минут</t>
  </si>
  <si>
    <t xml:space="preserve">              </t>
  </si>
  <si>
    <t>- бактериологическое исследование молока (редуктазная проба), в том числе в арбитражных случаях</t>
  </si>
  <si>
    <t>103</t>
  </si>
  <si>
    <t>- определения фальсификации молока на наличие примеси соды</t>
  </si>
  <si>
    <t>- определение содержание сухого обезжиренного молочного остатка (СОМО)</t>
  </si>
  <si>
    <t>вредность (12%)</t>
  </si>
  <si>
    <t>премия (25%)</t>
  </si>
  <si>
    <t>р/к + сев. надбавка (110%)</t>
  </si>
  <si>
    <t>Итого начисление</t>
  </si>
  <si>
    <t>Начисления на выплаты по оплате труда (34%)</t>
  </si>
  <si>
    <t>ИТОГО  зар.плата + начисления</t>
  </si>
  <si>
    <t>Заработная плата :</t>
  </si>
  <si>
    <t>вет. врач</t>
  </si>
  <si>
    <t>вет. фельдшер</t>
  </si>
  <si>
    <t>напряженность (20-25%)</t>
  </si>
  <si>
    <t>санитар</t>
  </si>
  <si>
    <t>оклад (тарифная ставка)</t>
  </si>
  <si>
    <t>- определение фальсификации молока крахмалом</t>
  </si>
  <si>
    <t>- определение фальсификации молока водой</t>
  </si>
  <si>
    <t>20</t>
  </si>
  <si>
    <t>- исследование молока на наличие пероксидазы</t>
  </si>
  <si>
    <t>- исследование молока кольцевой пробой на бруцеллез</t>
  </si>
  <si>
    <t>Ветеринарно-санитарная экспертиза молока (приборным методом)</t>
  </si>
  <si>
    <t>от 1 партии 1 исследование</t>
  </si>
  <si>
    <t>142</t>
  </si>
  <si>
    <t>- определение содержания жира</t>
  </si>
  <si>
    <t xml:space="preserve">2.11.             </t>
  </si>
  <si>
    <t xml:space="preserve">Ветеринарно-санитарная экспертиза молочных и кисломолочных продуктов (сметана, сливки, творог, ряженка, мацони, варенец, йогурт, и др.) </t>
  </si>
  <si>
    <t xml:space="preserve">от 1 партии </t>
  </si>
  <si>
    <t>58</t>
  </si>
  <si>
    <t xml:space="preserve">               </t>
  </si>
  <si>
    <t>- определение влаги в твороге</t>
  </si>
  <si>
    <t>82</t>
  </si>
  <si>
    <t>- определения фальсификации молочных продуктов на наличие примеси соды</t>
  </si>
  <si>
    <t xml:space="preserve">                </t>
  </si>
  <si>
    <t>- определение фальсификации молочных продуктов крахмалом</t>
  </si>
  <si>
    <t>1.8.17. Удаление опухоли (размер новообразования до 3-6 см)</t>
  </si>
  <si>
    <t>1.8.18. Удаление опухоли (размер новообразования более 6 см)</t>
  </si>
  <si>
    <t>1.8.19. Удаление папиллом, бородавок и других небольших новообразований</t>
  </si>
  <si>
    <t>1.9.1. Диагностическая лапаротомия</t>
  </si>
  <si>
    <t>1.9.2. Герниорафия пупочная мелких животных</t>
  </si>
  <si>
    <t>1.9.3. Герниорафия пупочная крупных животных</t>
  </si>
  <si>
    <t>1.9.4. Герниорафия паховая 1 сторона</t>
  </si>
  <si>
    <t>1.9.5. Герниорафия промежностная</t>
  </si>
  <si>
    <t>1.9.6. Герниорафия осложненной грыжи</t>
  </si>
  <si>
    <t>Герниорафия промежностная</t>
  </si>
  <si>
    <t>Герниорафия осложненной грыжи</t>
  </si>
  <si>
    <t>Гастротомия</t>
  </si>
  <si>
    <t>Энтеротомия</t>
  </si>
  <si>
    <t>Колонотомия</t>
  </si>
  <si>
    <t>Колонопексия</t>
  </si>
  <si>
    <t>Расправление инвагинатов кишечника</t>
  </si>
  <si>
    <t>Резекция тощей кишки</t>
  </si>
  <si>
    <t>Резекция толстой кишки</t>
  </si>
  <si>
    <t>Резекция прямой кишки</t>
  </si>
  <si>
    <t>Вправление прямой кишки мелких животных</t>
  </si>
  <si>
    <t>Вправление прямой кишки крупным животным</t>
  </si>
  <si>
    <t>Операции при атрезии анального отверстия мелких животных</t>
  </si>
  <si>
    <t>Операции при атрезии анального отверстия крупных животных</t>
  </si>
  <si>
    <t>Наружная очистка параанальных синусов мелких животных</t>
  </si>
  <si>
    <t>Наружная очистка параанальных синусов крупных животных</t>
  </si>
  <si>
    <t>Ректальная очистка параанальных желез мелких животных</t>
  </si>
  <si>
    <t>Ректальная очистка параанальных желез крупных животных</t>
  </si>
  <si>
    <t>Удаление параанальных желез мелких животных 1 сторона</t>
  </si>
  <si>
    <t>Удаление параанальных желез крупных животных 1 сторона</t>
  </si>
  <si>
    <t>45 минут</t>
  </si>
  <si>
    <t>Акушерство, гинекология, андрология, урология</t>
  </si>
  <si>
    <t>1.10.</t>
  </si>
  <si>
    <t>Родовспоможение кошки без оперативного вмешательства</t>
  </si>
  <si>
    <t>Родовспоможение суки без оперативного вмешательства</t>
  </si>
  <si>
    <t>Родовспоможение у коров</t>
  </si>
  <si>
    <t>Реанимация плода</t>
  </si>
  <si>
    <t>Оказание помощи при выпадении влагалища у МРС</t>
  </si>
  <si>
    <t>Вправление матки у продуктивных животных</t>
  </si>
  <si>
    <t>Стимуляция половых функций у продуктивных животных</t>
  </si>
  <si>
    <t>Консультация по вопросу оформления ветеринарных сопроводительных документов при межрегиональных и экспортно-импортных перевозках животных</t>
  </si>
  <si>
    <t>Консультация по вопросу оформления ветеринарных сопроводительных документов при межрегиональных и экспортно-импортных перевозках продукции животного происхождения</t>
  </si>
  <si>
    <t xml:space="preserve">3.1. </t>
  </si>
  <si>
    <t xml:space="preserve"> 1 консультация</t>
  </si>
  <si>
    <t>1 консультация</t>
  </si>
  <si>
    <t>РАЗДЕЛ 4. ОБСЛЕДОВАНИЕ ПРЕДПРИЯТИЙ (ЦЕХОВ) НА СОБЛЮДЕНИЕ ТРЕБОВАНИЙ ВЕТЕРИНАРНЫХ ПРАВИЛ</t>
  </si>
  <si>
    <t xml:space="preserve">2.1. </t>
  </si>
  <si>
    <t>РАЗДЕЛ 2. ОФОРМЛЕНИЕ И ВЫДАЧА ВЕТЕРИНАРНЫХ СОПРОВОДИТЕЛЬНЫХ ДОКУМЕНТОВ</t>
  </si>
  <si>
    <t>4.1.</t>
  </si>
  <si>
    <t>- сельхозпредприятия, крестьянско-фермерские хозяйства до до 50 голов</t>
  </si>
  <si>
    <t>1.5.23.</t>
  </si>
  <si>
    <t>1.5.24.</t>
  </si>
  <si>
    <t>1.5.25.</t>
  </si>
  <si>
    <t>1.5.26.</t>
  </si>
  <si>
    <t>1.5.27.</t>
  </si>
  <si>
    <t>1.5.28.</t>
  </si>
  <si>
    <t>1.5.29.</t>
  </si>
  <si>
    <t>1.5.30.</t>
  </si>
  <si>
    <t>1.5.31.</t>
  </si>
  <si>
    <t>1.5.32.</t>
  </si>
  <si>
    <t>1.6.1.</t>
  </si>
  <si>
    <t>1.6.2.</t>
  </si>
  <si>
    <t>1.6.3.</t>
  </si>
  <si>
    <t>1.6.4.</t>
  </si>
  <si>
    <t>1.6.5.</t>
  </si>
  <si>
    <t>1.6.6.</t>
  </si>
  <si>
    <t>1.6.7.</t>
  </si>
  <si>
    <t>1.7.1.</t>
  </si>
  <si>
    <t>1.7.2.</t>
  </si>
  <si>
    <t>1.7.3.</t>
  </si>
  <si>
    <t>1.7.4.</t>
  </si>
  <si>
    <t>1.8.1.</t>
  </si>
  <si>
    <t>1.8.2.</t>
  </si>
  <si>
    <t>1.8.3.</t>
  </si>
  <si>
    <t>1.8.4.</t>
  </si>
  <si>
    <t>1.8.5.</t>
  </si>
  <si>
    <t>1.8.6.</t>
  </si>
  <si>
    <t>1.8.7.</t>
  </si>
  <si>
    <t>1.8.8.</t>
  </si>
  <si>
    <t>1.8.9.</t>
  </si>
  <si>
    <t>1.8.10.</t>
  </si>
  <si>
    <t>1.8.11.</t>
  </si>
  <si>
    <t>1.8.12.</t>
  </si>
  <si>
    <t>1.8.13.</t>
  </si>
  <si>
    <t>1.8.14.</t>
  </si>
  <si>
    <t>1.8.15.</t>
  </si>
  <si>
    <t>1.8.16.</t>
  </si>
  <si>
    <t>1.8.17.</t>
  </si>
  <si>
    <t>1.8.18.</t>
  </si>
  <si>
    <t>1.8.19.</t>
  </si>
  <si>
    <t>1.9.1.</t>
  </si>
  <si>
    <t>1.9.2.</t>
  </si>
  <si>
    <t>1.9.3.</t>
  </si>
  <si>
    <t>1.9.4.</t>
  </si>
  <si>
    <t>1.9.5.</t>
  </si>
  <si>
    <t>1.9.6.</t>
  </si>
  <si>
    <t>1.9.7.</t>
  </si>
  <si>
    <t>1.9.8.</t>
  </si>
  <si>
    <t>1.9.9.</t>
  </si>
  <si>
    <t>1.9.10.</t>
  </si>
  <si>
    <t>1.9.11.</t>
  </si>
  <si>
    <t>1.9.12.</t>
  </si>
  <si>
    <t>1.9.13.</t>
  </si>
  <si>
    <t>1.9.14.</t>
  </si>
  <si>
    <t>1.9.15.</t>
  </si>
  <si>
    <t>1.9.16.</t>
  </si>
  <si>
    <t>1.9.17.</t>
  </si>
  <si>
    <t>1.9.18.</t>
  </si>
  <si>
    <t>1.9.19.</t>
  </si>
  <si>
    <t>1.9.20.</t>
  </si>
  <si>
    <t>1.9.21.</t>
  </si>
  <si>
    <t>1.9.22.</t>
  </si>
  <si>
    <t>1.9.23.</t>
  </si>
  <si>
    <t>1.9.24.</t>
  </si>
  <si>
    <t>1.10.1.</t>
  </si>
  <si>
    <t>1.10.2.</t>
  </si>
  <si>
    <t>1.10.3.</t>
  </si>
  <si>
    <t>1.10.4.</t>
  </si>
  <si>
    <t>1.10.5.</t>
  </si>
  <si>
    <t>1.10.6.</t>
  </si>
  <si>
    <t>1.10.7.</t>
  </si>
  <si>
    <t>1.10.8.</t>
  </si>
  <si>
    <t>1.10.9.</t>
  </si>
  <si>
    <t>1.10.10.</t>
  </si>
  <si>
    <t>1.10.11.</t>
  </si>
  <si>
    <t>1.10.12.</t>
  </si>
  <si>
    <t>1.10.13.</t>
  </si>
  <si>
    <t>1.10.14.</t>
  </si>
  <si>
    <t>1.10.15.</t>
  </si>
  <si>
    <t>1.10.16.</t>
  </si>
  <si>
    <t>1.10.17.</t>
  </si>
  <si>
    <t>1.10.18.</t>
  </si>
  <si>
    <t>1.10.19.</t>
  </si>
  <si>
    <t>1.10.20.</t>
  </si>
  <si>
    <t>1.10.21.</t>
  </si>
  <si>
    <t>1.10.22.</t>
  </si>
  <si>
    <t>1.10.23.</t>
  </si>
  <si>
    <t>1.10.24.</t>
  </si>
  <si>
    <t>1.10.25.</t>
  </si>
  <si>
    <t>1.10.26.</t>
  </si>
  <si>
    <t>1.10.27.</t>
  </si>
  <si>
    <t>1.10.28.</t>
  </si>
  <si>
    <t>1.10.29.</t>
  </si>
  <si>
    <t>1.10.30.</t>
  </si>
  <si>
    <t>1.10.31.</t>
  </si>
  <si>
    <t>1.10.32.</t>
  </si>
  <si>
    <t>1.10.33.</t>
  </si>
  <si>
    <t>1.10.34.</t>
  </si>
  <si>
    <t>1.10.35.</t>
  </si>
  <si>
    <t>1.10.36.</t>
  </si>
  <si>
    <t>1.10.37.</t>
  </si>
  <si>
    <t>1.10.38.</t>
  </si>
  <si>
    <t>1.10.39.</t>
  </si>
  <si>
    <t>1.10.40.</t>
  </si>
  <si>
    <t>1.10.41.</t>
  </si>
  <si>
    <t>1.10.42.</t>
  </si>
  <si>
    <t>1.10.43.</t>
  </si>
  <si>
    <t>1.10.44.</t>
  </si>
  <si>
    <t>1.10.45.</t>
  </si>
  <si>
    <t>1.10.46.</t>
  </si>
  <si>
    <t>1.10.47.</t>
  </si>
  <si>
    <t>1.10.48.</t>
  </si>
  <si>
    <t>1.10.49.</t>
  </si>
  <si>
    <t>1.10.50.</t>
  </si>
  <si>
    <t>1.10.60.</t>
  </si>
  <si>
    <t>1.10.61.</t>
  </si>
  <si>
    <t>1.10.62.</t>
  </si>
  <si>
    <t>1.10.51.</t>
  </si>
  <si>
    <t>1.10.52.</t>
  </si>
  <si>
    <t>1.10.53.</t>
  </si>
  <si>
    <t>1.10.54.</t>
  </si>
  <si>
    <t>1.10.55.</t>
  </si>
  <si>
    <t>1.10.56.</t>
  </si>
  <si>
    <t>1.10.57.</t>
  </si>
  <si>
    <t>1.10.58.</t>
  </si>
  <si>
    <t>1.10.59.</t>
  </si>
  <si>
    <t>1.11.1.</t>
  </si>
  <si>
    <t>1.11.2.</t>
  </si>
  <si>
    <t>1.11.3.</t>
  </si>
  <si>
    <t>1.11.4.</t>
  </si>
  <si>
    <t>1.11.5.</t>
  </si>
  <si>
    <t>1.11.6.</t>
  </si>
  <si>
    <t>1.11.7.</t>
  </si>
  <si>
    <t>1.11.8.</t>
  </si>
  <si>
    <t>1.11.9.</t>
  </si>
  <si>
    <t>1.11.10.</t>
  </si>
  <si>
    <t>1.11.11.</t>
  </si>
  <si>
    <t>1.11.12.</t>
  </si>
  <si>
    <t>1.11.13.</t>
  </si>
  <si>
    <t>1.11.14.</t>
  </si>
  <si>
    <t>1.11.15.</t>
  </si>
  <si>
    <t>1.11.16.</t>
  </si>
  <si>
    <t>1.11.17.</t>
  </si>
  <si>
    <t>1.11.18.</t>
  </si>
  <si>
    <t>1.11.19.</t>
  </si>
  <si>
    <t>1.11.20.</t>
  </si>
  <si>
    <t>1.11.21.</t>
  </si>
  <si>
    <t>1.11.22.</t>
  </si>
  <si>
    <t>1.11.23.</t>
  </si>
  <si>
    <t>1.11.24.</t>
  </si>
  <si>
    <t>1.11.25.</t>
  </si>
  <si>
    <t>1.11.26.</t>
  </si>
  <si>
    <t>1.11.27.</t>
  </si>
  <si>
    <t>1.13.1.</t>
  </si>
  <si>
    <t>1.13.2.</t>
  </si>
  <si>
    <t>1.13.3.</t>
  </si>
  <si>
    <t>1.13.4.</t>
  </si>
  <si>
    <t>1.12.1.</t>
  </si>
  <si>
    <t>1.12.2.</t>
  </si>
  <si>
    <t>1.12.3.</t>
  </si>
  <si>
    <t>1.12.4.</t>
  </si>
  <si>
    <t>1.12.5.</t>
  </si>
  <si>
    <t>1.12.6.</t>
  </si>
  <si>
    <t>1.12.7.</t>
  </si>
  <si>
    <t>1.12.8.</t>
  </si>
  <si>
    <t>1.12.9.</t>
  </si>
  <si>
    <t>1.12.10.</t>
  </si>
  <si>
    <t>1.12.11.</t>
  </si>
  <si>
    <t>1.12.12.</t>
  </si>
  <si>
    <t>1.12.13.</t>
  </si>
  <si>
    <t>1.12.14.</t>
  </si>
  <si>
    <t>1.12.15.</t>
  </si>
  <si>
    <t>1.12.16.</t>
  </si>
  <si>
    <t>1.12.17.</t>
  </si>
  <si>
    <t>1.12.18.</t>
  </si>
  <si>
    <t>1.12.19.</t>
  </si>
  <si>
    <t>1.12.20.</t>
  </si>
  <si>
    <t>1.12.21.</t>
  </si>
  <si>
    <t>1.12.22.</t>
  </si>
  <si>
    <t>1.12.23.</t>
  </si>
  <si>
    <t>1.12.24.</t>
  </si>
  <si>
    <t>1.12.25.</t>
  </si>
  <si>
    <t>1.14.1.</t>
  </si>
  <si>
    <t>1.14.2.</t>
  </si>
  <si>
    <t>1.14.3.</t>
  </si>
  <si>
    <t>1.14.4.</t>
  </si>
  <si>
    <t>1.14.5.</t>
  </si>
  <si>
    <t>1.14.6.</t>
  </si>
  <si>
    <t>1.14.7.</t>
  </si>
  <si>
    <t>1.14.8.</t>
  </si>
  <si>
    <t>1.14.9.</t>
  </si>
  <si>
    <t>1.14.10.</t>
  </si>
  <si>
    <t>1.14.11.</t>
  </si>
  <si>
    <t>1.14.12.</t>
  </si>
  <si>
    <t>1.14.13.</t>
  </si>
  <si>
    <t>1.14.14.</t>
  </si>
  <si>
    <t>1.14.15.</t>
  </si>
  <si>
    <t>1.14.16.</t>
  </si>
  <si>
    <t>1.14.17.</t>
  </si>
  <si>
    <t>Подкожные, внутримышечные инъекции</t>
  </si>
  <si>
    <t>Внутрисуставные,внутриполостные</t>
  </si>
  <si>
    <t>1 введение</t>
  </si>
  <si>
    <t xml:space="preserve"> -внутриматочное</t>
  </si>
  <si>
    <t xml:space="preserve"> -субконъювентальное</t>
  </si>
  <si>
    <t>ретробульбарное</t>
  </si>
  <si>
    <t>внутривымянное</t>
  </si>
  <si>
    <t>8 мин</t>
  </si>
  <si>
    <t>введение воздуха в вымя</t>
  </si>
  <si>
    <t>пероральное</t>
  </si>
  <si>
    <t>ректальное</t>
  </si>
  <si>
    <t>Зондирование пищевода собак</t>
  </si>
  <si>
    <t>Зондирование пищевода кошек</t>
  </si>
  <si>
    <t>120 минут</t>
  </si>
  <si>
    <t>лечение ушибов</t>
  </si>
  <si>
    <t>лечение экзем</t>
  </si>
  <si>
    <t>35 минут</t>
  </si>
  <si>
    <t>Лечение ожогов, обморожений</t>
  </si>
  <si>
    <t xml:space="preserve">Лечение укусов змей, клещей </t>
  </si>
  <si>
    <t>Лечение отека у животных</t>
  </si>
  <si>
    <t xml:space="preserve"> 60 минут</t>
  </si>
  <si>
    <t>1.3.</t>
  </si>
  <si>
    <t>Специальные и лабораторные исследования</t>
  </si>
  <si>
    <t>1.3.9. Экспресс диагностика заболеваний собак и кошек (тест-системы) (без учета стоимости тест-полосок)</t>
  </si>
  <si>
    <t>- определение механических примесей в меде</t>
  </si>
  <si>
    <t>77</t>
  </si>
  <si>
    <t>- определение общей кислотности меда</t>
  </si>
  <si>
    <t>114</t>
  </si>
  <si>
    <t>- определение примеси муки и крахмала в меде</t>
  </si>
  <si>
    <t>- определение крахмальной патоки в меде</t>
  </si>
  <si>
    <t>124</t>
  </si>
  <si>
    <t>- определение падевого меда</t>
  </si>
  <si>
    <t>- определение примеси свекловичной патоки</t>
  </si>
  <si>
    <t>5.</t>
  </si>
  <si>
    <t>Ветеринарно-санитарная экспертиза муки, крупы, крахмала, зерновых и бобовых продуктов</t>
  </si>
  <si>
    <t>6.</t>
  </si>
  <si>
    <t>Ветеринарно-санитарная экспертиза масла растительного</t>
  </si>
  <si>
    <t>1 проба из каждой емкости</t>
  </si>
  <si>
    <t>7.</t>
  </si>
  <si>
    <t>Радиометрический контроль:</t>
  </si>
  <si>
    <t>переносным прибором типа СРП-6801, ДТ-01Т</t>
  </si>
  <si>
    <t>приборами типа СКС-99, РКБ-4-1М, РУБ-01-3-П6 на суммарную радиоактивность</t>
  </si>
  <si>
    <t>8.</t>
  </si>
  <si>
    <t xml:space="preserve">Дозиметрический контроль            </t>
  </si>
  <si>
    <t>1 замер</t>
  </si>
  <si>
    <t>9.</t>
  </si>
  <si>
    <t>10.</t>
  </si>
  <si>
    <t>Биркование туш, полутуш, четвертин, в том числе в лаборатории ветеринарно-санитарной экспертизы на рынке</t>
  </si>
  <si>
    <t>11.</t>
  </si>
  <si>
    <t>% соотношение ФОТ для расчета коэффициента:</t>
  </si>
  <si>
    <t>Затраты на оплату труда персонала непосредственно участвующего в оказании услуги</t>
  </si>
  <si>
    <t>137806/165346*461600=</t>
  </si>
  <si>
    <t>Затраты на оплату труда персонала непосредственно не участвующего в оказании услуги</t>
  </si>
  <si>
    <t>27540/165346*461600=</t>
  </si>
  <si>
    <t>Расчет коэффициента накладных затрат</t>
  </si>
  <si>
    <t>1. Прогноз затрат на административно-управленческий персонал, руб.:</t>
  </si>
  <si>
    <t xml:space="preserve"> - затраты на оплату труда и начисления на ФОТ, руб.</t>
  </si>
  <si>
    <t>Отбор проб подконтрольных грузов для исследований и экспертиз от партии массой свыше  100000 кг.</t>
  </si>
  <si>
    <t>РАЗДЕЛ 7.  Исследования, проводимые в диагностических кабинетах ветеринарных учреждений</t>
  </si>
  <si>
    <t xml:space="preserve">7.1. </t>
  </si>
  <si>
    <t>Исследование на лейкоз:</t>
  </si>
  <si>
    <t xml:space="preserve">1.4.3.2. Купирование ушей щенкам крупных пород старше 3-х месячного возраста </t>
  </si>
  <si>
    <t xml:space="preserve">Паспортизация, биркование, этикетирование продукции, оформление заключения о реализации пищевых продуктов в лаборатории ветеринарно-санитарной экспертизы </t>
  </si>
  <si>
    <t>12.</t>
  </si>
  <si>
    <t>Исследование на трихинеллез</t>
  </si>
  <si>
    <t>- при помощи компрессориума</t>
  </si>
  <si>
    <t>от 1 туши</t>
  </si>
  <si>
    <t>- методом переваривания в искусственном желудочном соке</t>
  </si>
  <si>
    <t>до 50 проб</t>
  </si>
  <si>
    <t>от 50 до 100 проб</t>
  </si>
  <si>
    <t>13.</t>
  </si>
  <si>
    <t>Заключение лаборатории ветеринарно-санитарной экспертизы рынка</t>
  </si>
  <si>
    <t>1 заключение</t>
  </si>
  <si>
    <t>14.</t>
  </si>
  <si>
    <t>Отбор проб на проведение испытаний в лаборатории</t>
  </si>
  <si>
    <t>От одной партии  (туши)</t>
  </si>
  <si>
    <t>2.13.</t>
  </si>
  <si>
    <t>3.2.</t>
  </si>
  <si>
    <t>3.3.</t>
  </si>
  <si>
    <t>3.4.</t>
  </si>
  <si>
    <t>3.5.</t>
  </si>
  <si>
    <t>3.6.</t>
  </si>
  <si>
    <t>4.2.</t>
  </si>
  <si>
    <t>4.3.</t>
  </si>
  <si>
    <t>4.4.</t>
  </si>
  <si>
    <t>4.5.</t>
  </si>
  <si>
    <t>4.6.</t>
  </si>
  <si>
    <t>4.7.</t>
  </si>
  <si>
    <t>4.8.</t>
  </si>
  <si>
    <t>4.9.</t>
  </si>
  <si>
    <t>Ветеринарно-санитарная экспертиза яйца домашней птицы</t>
  </si>
  <si>
    <t xml:space="preserve">Ветеринарно-санитарная экспертиза мороженой рыбы </t>
  </si>
  <si>
    <t xml:space="preserve">Ветеринарно-санитарная экспертиза свежей, охлажденной рыбы </t>
  </si>
  <si>
    <t xml:space="preserve">Ветеринарно-санитарная экспертиза соленой рыбы  </t>
  </si>
  <si>
    <t xml:space="preserve">Ветеринарно-санитарная экспертиза копченой рыбы  </t>
  </si>
  <si>
    <t>Ветеринарно-санитарная экспертиза мороженой икры ястычной</t>
  </si>
  <si>
    <t xml:space="preserve">Ветеринарно-санитарная экспертиза икры соленой, зернистой в банках </t>
  </si>
  <si>
    <t>Ветеринарно-санитарная экспертиза икры соленой, зернистой в куботейнерах</t>
  </si>
  <si>
    <t>Определение свежести рыбы, гидробионтов пробой варки</t>
  </si>
  <si>
    <t>Составление акта отбора проб</t>
  </si>
  <si>
    <t>Исследование на паразитологическую чистоту  мороженой  рыбы, пищевой рыбной продукции, в том числе икры</t>
  </si>
  <si>
    <t>1 туша</t>
  </si>
  <si>
    <t>До 10 кг.</t>
  </si>
  <si>
    <t>1 шкура крупного животного</t>
  </si>
  <si>
    <t>1 шкура мелкого животного</t>
  </si>
  <si>
    <t xml:space="preserve">(1 туша)  </t>
  </si>
  <si>
    <t xml:space="preserve">1 партия </t>
  </si>
  <si>
    <t xml:space="preserve"> 1 партия</t>
  </si>
  <si>
    <t>от 1 партии</t>
  </si>
  <si>
    <t>1 партия</t>
  </si>
  <si>
    <t>1 акт</t>
  </si>
  <si>
    <t xml:space="preserve">1 исследование </t>
  </si>
  <si>
    <t>17 минут</t>
  </si>
  <si>
    <t>19 минут</t>
  </si>
  <si>
    <t>15  минут</t>
  </si>
  <si>
    <t>5.1.</t>
  </si>
  <si>
    <t>РАЗДЕЛ 6. ОТБОР ПРОБ  ДЛЯ ЛАБОРАТОРНЫХ ИССЛЕДОВАНИЙ</t>
  </si>
  <si>
    <t xml:space="preserve">Отбор проб мяса и мясопродуктов </t>
  </si>
  <si>
    <t xml:space="preserve">Отбор патматериала от вынужденно убитых животных </t>
  </si>
  <si>
    <t>Отбор патматериала от павших животных, птиц</t>
  </si>
  <si>
    <t>Отбор проб кормов</t>
  </si>
  <si>
    <t>Отбор слизи, секрета для исследования на половые инфекции</t>
  </si>
  <si>
    <t>Отбор производителей на рыборазводных заводах</t>
  </si>
  <si>
    <t>Отбор проб на гнильцовые болезни пчел</t>
  </si>
  <si>
    <t>Отбор проб для исследований на варроатоз</t>
  </si>
  <si>
    <t>Отбор проб  для исследований на другие болезни пчел</t>
  </si>
  <si>
    <t>Отбор проб подконтрольных грузов для исследований и экспертиз от партии массой до 10000 кг.</t>
  </si>
  <si>
    <t>РАЗДЕЛ 5. ВЕТЕРИНАРНО-САНИТАРНАЯ ЭКСПЕРТИЗА</t>
  </si>
  <si>
    <t>Ветеринарно-санитарная экспертиза мяса и мясопродуктов с клеймением-КРС</t>
  </si>
  <si>
    <t>Ветеринарно-санитарная экспертиза мяса и мясопродуктов с клеймением-МРС</t>
  </si>
  <si>
    <t>Ветеринарно-санитарная экспертиза мяса и мясопродуктов с клеймением- свиней с трихинеллоскопией</t>
  </si>
  <si>
    <t>Ветеринарно-санитарная экспертиза мяса и мясопродуктов  с клеймением - лошади</t>
  </si>
  <si>
    <t>Ветеринарно-санитарная экспертиза мяса и мясопродуктов  с клеймением – кролики, зайцы, нутрии</t>
  </si>
  <si>
    <t>трициллин</t>
  </si>
  <si>
    <t xml:space="preserve">             </t>
  </si>
  <si>
    <t>2.15.</t>
  </si>
  <si>
    <r>
      <t xml:space="preserve">Ветеринарно-санитарная экспертиза яиц домашней птицы  </t>
    </r>
    <r>
      <rPr>
        <sz val="12"/>
        <rFont val="Times New Roman"/>
        <family val="1"/>
        <charset val="204"/>
      </rPr>
      <t>до 30 штук</t>
    </r>
  </si>
  <si>
    <t>6 минут</t>
  </si>
  <si>
    <t>- овоскопия яиц</t>
  </si>
  <si>
    <t>11</t>
  </si>
  <si>
    <r>
      <t xml:space="preserve">Ветеринарно-санитарная экспертиза яиц домашней птицы от 30 </t>
    </r>
    <r>
      <rPr>
        <sz val="12"/>
        <rFont val="Times New Roman"/>
        <family val="1"/>
        <charset val="204"/>
      </rPr>
      <t xml:space="preserve"> до 100 штук</t>
    </r>
  </si>
  <si>
    <t>11 минут</t>
  </si>
  <si>
    <t>21</t>
  </si>
  <si>
    <r>
      <t xml:space="preserve">Ветеринарно-санитарная экспертиза яиц домашней птицы  </t>
    </r>
    <r>
      <rPr>
        <sz val="12"/>
        <rFont val="Times New Roman"/>
        <family val="1"/>
        <charset val="204"/>
      </rPr>
      <t>свыше 100 штук</t>
    </r>
  </si>
  <si>
    <t>от 1партии до 50 кг.</t>
  </si>
  <si>
    <t>3.</t>
  </si>
  <si>
    <t>Ветеринарно-санитарная экспертиза продуктов растительного происхождения</t>
  </si>
  <si>
    <t>семян тыквы, подсолнечника</t>
  </si>
  <si>
    <t>1 проба каждого вида</t>
  </si>
  <si>
    <t xml:space="preserve">Ветеринарно-санитарная экспертиза квашеных, соленых, маринованных, моченых овощей, фруктов, бахчевых и т.д. </t>
  </si>
  <si>
    <t>от 1 партии до 50 кг</t>
  </si>
  <si>
    <t>водитель</t>
  </si>
  <si>
    <t>- определение % содержания поваренной соли</t>
  </si>
  <si>
    <t>Амбулаторное наблюдение за животным, покусавшим людей</t>
  </si>
  <si>
    <t>1 голова до 1 суток</t>
  </si>
  <si>
    <t>в/в -                 в/ф-       сутки             в/с-</t>
  </si>
  <si>
    <t>в/в -                 в/ф-      сутки           в/с-</t>
  </si>
  <si>
    <t>корм, уход, выгул, дезинфекция</t>
  </si>
  <si>
    <t xml:space="preserve">в/в или в/ф- 10 мин     </t>
  </si>
  <si>
    <t xml:space="preserve">в/в или в/ф- 5 мин     </t>
  </si>
  <si>
    <t>в/ф или в/с- 20 мин</t>
  </si>
  <si>
    <t>Техническое обеспечение общей анастезии у собак</t>
  </si>
  <si>
    <t>Техническое обеспечение общей анастезии у кошек</t>
  </si>
  <si>
    <t>1.8.14. Хирургическое лечение новообразований наружного слухового прохода крупных животных</t>
  </si>
  <si>
    <t>1.8.15. Хирургическое лечение новообразований брюшной полости</t>
  </si>
  <si>
    <t>1.8.16. Удаление опухоли (размер новообразования до 3 см)</t>
  </si>
  <si>
    <t>Унилатеральная мастэктомия крупных животных</t>
  </si>
  <si>
    <t>Операционная биопсия</t>
  </si>
  <si>
    <t>Хирургическое лечение новообразований ротовой полости</t>
  </si>
  <si>
    <t>Хирургическое лечение новообразований наружных половых органов у  самок простое</t>
  </si>
  <si>
    <t>Хирургическое лечение новообразований наружных половых органов у  самок сложное</t>
  </si>
  <si>
    <t>Хирургическое лечение новообразований наружных половых органов у самцов простое</t>
  </si>
  <si>
    <t>Хирургическое лечение новообразований наружных половых органов у самцов сложное</t>
  </si>
  <si>
    <t>4. Прогноз суммарного фонда оплаты труда основного персонала, руб.</t>
  </si>
  <si>
    <t>5. Коэффициент накладных затрат: стр.5=(стр.1+стр.2+стр.3)/стр.4</t>
  </si>
  <si>
    <t>6. Всего по смете на текущий год</t>
  </si>
  <si>
    <t>Извлечение инородных предметов  из слухового прохода</t>
  </si>
  <si>
    <t>Извлечение инородных предметов из мягких тканей глотки и шеи</t>
  </si>
  <si>
    <t>Извлечение инородных предметов из мягких тканей туловища и конечностей</t>
  </si>
  <si>
    <t>Операции на органах области шеи и операции области груди</t>
  </si>
  <si>
    <r>
      <t>1.7.</t>
    </r>
    <r>
      <rPr>
        <sz val="7"/>
        <rFont val="Times New Roman"/>
        <family val="1"/>
        <charset val="204"/>
      </rPr>
      <t xml:space="preserve">            </t>
    </r>
    <r>
      <rPr>
        <sz val="12"/>
        <rFont val="Times New Roman"/>
        <family val="1"/>
        <charset val="204"/>
      </rPr>
      <t> </t>
    </r>
  </si>
  <si>
    <t>Трахеотомия</t>
  </si>
  <si>
    <t>Резекция голосовых связок</t>
  </si>
  <si>
    <t>Резекция ребра</t>
  </si>
  <si>
    <t>Операции на пищеводе (удаление инородных тел, лечение дивертикулов и стенозов)</t>
  </si>
  <si>
    <t>Хирургическое лечение онкологических больных</t>
  </si>
  <si>
    <t>1.8.</t>
  </si>
  <si>
    <t>Простая мастэктомия мелких животных</t>
  </si>
  <si>
    <t>Простая мастэктомия крупных животных</t>
  </si>
  <si>
    <t>Унилатеральная мастэктомия мелких животных</t>
  </si>
  <si>
    <t>Повторный прием животного</t>
  </si>
  <si>
    <t>Ректальное удаление фекалий у мелких животных</t>
  </si>
  <si>
    <t>Ректальное удаление фекалий у крупных животных</t>
  </si>
  <si>
    <t>Клизма очистительная мелким животным</t>
  </si>
  <si>
    <t>Клизма очистительная крупным животным</t>
  </si>
  <si>
    <t>1.4.2.1.</t>
  </si>
  <si>
    <t>1.4.2.2.</t>
  </si>
  <si>
    <t xml:space="preserve">  - до 3-х месячного возраста </t>
  </si>
  <si>
    <t xml:space="preserve">  - старше 3-х месячного возраста</t>
  </si>
  <si>
    <t xml:space="preserve">Купирование ушей щенкам мелких пород: </t>
  </si>
  <si>
    <t>1.4.3.1.</t>
  </si>
  <si>
    <t>1.4.3.2.</t>
  </si>
  <si>
    <t xml:space="preserve">Купирование ушей щенкам крупных пород: </t>
  </si>
  <si>
    <t>Удаление опухоли (размер новообразования  3-6 см)</t>
  </si>
  <si>
    <t>Вправление прямой кишки мелким животным</t>
  </si>
  <si>
    <t>Ретробульбарное введение лекарственных средств</t>
  </si>
  <si>
    <t>Внутривымянное введение лекарственных средств</t>
  </si>
  <si>
    <t>Введение воздуха в вымя</t>
  </si>
  <si>
    <t>Пероральное введение лекарственных средств</t>
  </si>
  <si>
    <t>Ректальное введение лекарственных средств</t>
  </si>
  <si>
    <t>Внутриматочное введение лекарственных средств</t>
  </si>
  <si>
    <t>Экстракция молочных зубов (без учета стоимости клинического осмотра, наркоза и фиксации)</t>
  </si>
  <si>
    <t>Экстракция коренных зубов (без учета стоимости клинического осмотра, наркоза и фиксации)</t>
  </si>
  <si>
    <t>Удаление зубного камня (без учета стоимости клинического осмотра, наркоза и фиксации)</t>
  </si>
  <si>
    <t>в/в -    15 мин             в/ф-                    в/с-</t>
  </si>
  <si>
    <t>в/в -   50 мин              в/ф-                    в/с-</t>
  </si>
  <si>
    <t>в/в -   60 мин              в/ф-                    в/с-</t>
  </si>
  <si>
    <t>1.5.15. Вправление вывиха височно-челюстного сустава: кошки</t>
  </si>
  <si>
    <t>1.5.16. Вправление вывиха височно-челюстного сустава: собаки</t>
  </si>
  <si>
    <t>1.6.1. Извлечение инородных предметов из ротовой полости</t>
  </si>
  <si>
    <t>1.6.2. Извлечение инородного тела из глотки, пищевода у мелких животных</t>
  </si>
  <si>
    <t>1.6.3. Извлечение инородного тела из глотки, пищевода у крупных животных</t>
  </si>
  <si>
    <t>1.6.4. Извлечение инородных предметов  из конъюнктивы, роговицы</t>
  </si>
  <si>
    <t>1.6.5. Извлечение инородных предметов  из слухового прохода</t>
  </si>
  <si>
    <t>1.6.6. Извлечение инородных предметов из мягких тканей глотки и шеи</t>
  </si>
  <si>
    <t>1.6.7. Извлечение инородных предметов из мягких тканей туловища и конечностей</t>
  </si>
  <si>
    <t>1.7.1. Трахеотомия</t>
  </si>
  <si>
    <t>1.8.1. Простая мастэктомия мелких животных</t>
  </si>
  <si>
    <t>1.8.2. Простая мастэктомия крупных животных</t>
  </si>
  <si>
    <t>1.8.3. Унилатеральная мастэктомия мелких животных</t>
  </si>
  <si>
    <t>1.8.4. Унилатеральная мастэктомия крупных животных</t>
  </si>
  <si>
    <t>1.8.6. Хирургическое лечение новообразований ротовой полости</t>
  </si>
  <si>
    <t>1.8.7. Хирургическое лечение новообразований наружных половых органов у  самок простое</t>
  </si>
  <si>
    <t>Хирургическое лечение опухолей мочевого пузыря</t>
  </si>
  <si>
    <t>Промежностная уретростомия у котов</t>
  </si>
  <si>
    <t>Субскротальная уретростомия у кобелей</t>
  </si>
  <si>
    <t>Катетеризация мочевого пузыря у котов</t>
  </si>
  <si>
    <t>Катетеризация мочевого пузыря кошек</t>
  </si>
  <si>
    <t>Катетеризация мочевого пузыря кобелей</t>
  </si>
  <si>
    <t>Катетеризация мочевого пузыря сук</t>
  </si>
  <si>
    <t>Установка постоянного катетера мочевого пузыря</t>
  </si>
  <si>
    <t>Введение лекарственных средств в мочевой пузырь</t>
  </si>
  <si>
    <t>Кастрация котов</t>
  </si>
  <si>
    <t>Кастрация котов-крипторхов поверхностная</t>
  </si>
  <si>
    <t>Кастрация котов-крипторхов полостная</t>
  </si>
  <si>
    <t>Кастрация кобелей мелких пород</t>
  </si>
  <si>
    <t>Кастрация кобелей крупных пород</t>
  </si>
  <si>
    <t>Кастрация кобелей-крипторхов поверхностная</t>
  </si>
  <si>
    <t>Кастрация кобелей-крипторхов полостная</t>
  </si>
  <si>
    <t>Кастрация бычков до 3-х мес.</t>
  </si>
  <si>
    <t>1.9.7. Гастротомия</t>
  </si>
  <si>
    <t>1.9.8. Энтеротомия</t>
  </si>
  <si>
    <t>1.9.9. Колонотомия</t>
  </si>
  <si>
    <t>1.9.10. Колонопексия</t>
  </si>
  <si>
    <t>1.9.11. Расправление инвагинатов кишечника</t>
  </si>
  <si>
    <t>1.9.13. Резекция толстой кишки</t>
  </si>
  <si>
    <t>1.9.14. Резекция прямой кишки</t>
  </si>
  <si>
    <t>1.9.17. Операции при атрезии анального отверстия мелких животных</t>
  </si>
  <si>
    <t>1.9.18. Операции при атрезии анального отверстия крупных животных</t>
  </si>
  <si>
    <t>1.9.19. Наружная очистка параанальных синусов мелких животных</t>
  </si>
  <si>
    <t>1.9.20. Наружная очистка параанальных синусов крупных животных</t>
  </si>
  <si>
    <t>1.9.21. Ректальная очистка параанальных желез мелких животных</t>
  </si>
  <si>
    <t>1.9.22. Ректальная очистка параанальных желез крупных животных</t>
  </si>
  <si>
    <t>1.9.23. Удаление параанальных желез мелких животных 1 сторона</t>
  </si>
  <si>
    <t>1.9.24. Удаление параанальных желез крупных животных 1 сторона</t>
  </si>
  <si>
    <t>1.10.1. Родовспоможение кошки без оперативного вмешательства</t>
  </si>
  <si>
    <t>1.10.2. Родовспоможение суки без оперативного вмешательства</t>
  </si>
  <si>
    <t>1.10.3. Родовспоможение у коров</t>
  </si>
  <si>
    <t>1.10.4. Реанимация плода</t>
  </si>
  <si>
    <t>1.10.5. Оказание помощи при выпадении влагалища у КРС</t>
  </si>
  <si>
    <t>1.10.6. Оказание помощи при выпадении влагалища у МРС</t>
  </si>
  <si>
    <t>1.10.7. Вправление матки у продуктивных животных</t>
  </si>
  <si>
    <t>Ветеринарное обслуживание мероприятий с участием животных</t>
  </si>
  <si>
    <t>1 мероприятие до 1 часа</t>
  </si>
  <si>
    <t>в/в - до 1 часа</t>
  </si>
  <si>
    <t>Выезд специалиста для осмотра груза (на транспорте учреждения)</t>
  </si>
  <si>
    <t>1.14.26.</t>
  </si>
  <si>
    <t>1.14.27.</t>
  </si>
  <si>
    <t>1.14.28.</t>
  </si>
  <si>
    <t>1.14.29.</t>
  </si>
  <si>
    <t>1.14.30.</t>
  </si>
  <si>
    <t>1.14.31.</t>
  </si>
  <si>
    <t>1.14.32.</t>
  </si>
  <si>
    <t>1.14.33.</t>
  </si>
  <si>
    <t>1.14.34.</t>
  </si>
  <si>
    <t>1.14.34.1</t>
  </si>
  <si>
    <t>1.10.62. Вправление полового члена при парафимозе</t>
  </si>
  <si>
    <t>1.10.63. Оперативное лечение фимоза</t>
  </si>
  <si>
    <t>Оформление заключений всех видов на продукцию животного происхождения по результатам ветеринарно-санитарной экспертизы</t>
  </si>
  <si>
    <t>Оформление направления (сопроводительной) в лабораторию</t>
  </si>
  <si>
    <t>Внесение записи в ветеринарные журналы учета (амбулаторный, визитный, ветеринарно-санитарной экспертизы и другие)</t>
  </si>
  <si>
    <t xml:space="preserve">Регистрация ветеринарных документов </t>
  </si>
  <si>
    <t>- ветеринарное свидетельство (сертификат) формы № 1, № 2, № 3 (внутри области)</t>
  </si>
  <si>
    <t xml:space="preserve">- ветеринарная справка (штамп) формы № 4 </t>
  </si>
  <si>
    <t>Идентификация груза перед оформлением ветеринарных справок формы № 4</t>
  </si>
  <si>
    <t>1 документ</t>
  </si>
  <si>
    <t>1 запись</t>
  </si>
  <si>
    <t>1 справка</t>
  </si>
  <si>
    <t xml:space="preserve">1 </t>
  </si>
  <si>
    <t>1</t>
  </si>
  <si>
    <t>8 минут</t>
  </si>
  <si>
    <t>23 минуты</t>
  </si>
  <si>
    <t>150</t>
  </si>
  <si>
    <t>61</t>
  </si>
  <si>
    <t>96</t>
  </si>
  <si>
    <t>64</t>
  </si>
  <si>
    <t>38</t>
  </si>
  <si>
    <t>86</t>
  </si>
  <si>
    <t>170</t>
  </si>
  <si>
    <t>55</t>
  </si>
  <si>
    <t>РАЗДЕЛ 3. КОНСУЛЬТАЦИОННЫЕ УСЛУГИ</t>
  </si>
  <si>
    <t>Консультация по содержанию и уходу за животным</t>
  </si>
  <si>
    <t>Консультация по вопросам проведения противоэпизоотических мероприятий</t>
  </si>
  <si>
    <t>Консультация по вопросу применения кормов, кормовых добавок, витаминных и лекарственных препаратов</t>
  </si>
  <si>
    <t>Консультация по результатам лабораторных исследований (анализов)</t>
  </si>
  <si>
    <t>1.8.11. Хирургическое лечение одинарных кожных и подкожных новообразований мелких животных</t>
  </si>
  <si>
    <t>1.8.12. Хирургическое лечение одинарных кожных и подкожных новообразований крупных животных</t>
  </si>
  <si>
    <t>до 1 часа</t>
  </si>
  <si>
    <t>Биркование животного (без учета стоимости бирки)</t>
  </si>
  <si>
    <t>Отделение последа МРС с осложнениями</t>
  </si>
  <si>
    <t>Оперативное лечение тугодойности у коров</t>
  </si>
  <si>
    <t>Кесарево сечение кошки</t>
  </si>
  <si>
    <t>Овариэктомия кошки</t>
  </si>
  <si>
    <t>Овариэктомия суки до 15 кг</t>
  </si>
  <si>
    <t>Гистерэктомия кошки (удаление матки)</t>
  </si>
  <si>
    <t>Гистерэктомия суки (удаление матки) до 15 кг</t>
  </si>
  <si>
    <t>Экстерпация новообразования влагалища простое</t>
  </si>
  <si>
    <t>Экстерпация новообразования влагалища сложное</t>
  </si>
  <si>
    <t>Консервативное вправление влагалища</t>
  </si>
  <si>
    <t>Нефрэктомия</t>
  </si>
  <si>
    <t>Цистотомия мелких животных</t>
  </si>
  <si>
    <t>Цистотомия крупных животных</t>
  </si>
  <si>
    <t>1.10.34. Цистотомия крупных животных</t>
  </si>
  <si>
    <t>1.10.40., 1.10.41.  Катетеризация мочевого пузыря кобелей (сук)</t>
  </si>
  <si>
    <t>2/1000</t>
  </si>
  <si>
    <t>бинт</t>
  </si>
  <si>
    <t>1.3.1. Офтальмоскопия</t>
  </si>
  <si>
    <t>1.3.2. Отоскопия</t>
  </si>
  <si>
    <t>1.3.3. Ларингоскопия</t>
  </si>
  <si>
    <t>1.3.4. Микроскопия соскоба кожи</t>
  </si>
  <si>
    <t>1.3.5. Микроскопия соскоба из наружного слухового прохода</t>
  </si>
  <si>
    <t>уп</t>
  </si>
  <si>
    <t>в/в - 60 мин                в/ф-                    в/с-</t>
  </si>
  <si>
    <t>1.10.51. Кастрация жеребцов (включая повал и фиксацию)</t>
  </si>
  <si>
    <t>Кастрация жеребцов (включая повал и фиксацию)</t>
  </si>
  <si>
    <t>в/в -  40 мин               в/ф-                    в/с-</t>
  </si>
  <si>
    <t>в/в -    40 мин             в/ф-                    в/с-</t>
  </si>
  <si>
    <t>в/в -  10 мин               в/ф-                    в/с-</t>
  </si>
  <si>
    <t>- определение % содержания общей кислотности (в перерасчете на молочную кислоту)</t>
  </si>
  <si>
    <t>Ветеринарно-санитарная экспертиза свежих овощей, корнеклубнеплодов, фруктов, ягод, бахчевых</t>
  </si>
  <si>
    <t>(1 партия до 100 кг)</t>
  </si>
  <si>
    <t>1 исследование каждого вида</t>
  </si>
  <si>
    <t xml:space="preserve">- определение нитратов, нитритов с помощью приборов                                                                     </t>
  </si>
  <si>
    <t xml:space="preserve">Ветеринарно-санитарная экспертиза орехов, грибов свежих, сушеных </t>
  </si>
  <si>
    <t xml:space="preserve">грибов (1 партия до 10кг), </t>
  </si>
  <si>
    <t>орехов (1 партия до 50 кг)</t>
  </si>
  <si>
    <t>- определение влаги в грибах</t>
  </si>
  <si>
    <t>Ветеринарно-санитарная экспертиза сухофруктов</t>
  </si>
  <si>
    <t xml:space="preserve">- определение влажности </t>
  </si>
  <si>
    <t>4.</t>
  </si>
  <si>
    <t xml:space="preserve">Ветеринарно-санитарная экспертиза меда (в лаборатории ветеринарно-санитарной экспертизы на рынке): </t>
  </si>
  <si>
    <t>от 1 партии  каждого вида</t>
  </si>
  <si>
    <t>в/в -   30 мин              в/ф-                    в/с-</t>
  </si>
  <si>
    <t>в/в - 10 мин                в/ф-                    в/с-</t>
  </si>
  <si>
    <t>в/в -  20 мин               в/ф-                    в/с-</t>
  </si>
  <si>
    <t>в/в -  25 мин              в/ф-                    в/с-</t>
  </si>
  <si>
    <t>в/в -   20 мин              в/ф-                    в/с-</t>
  </si>
  <si>
    <t>в/в -  25 мин               в/ф-                    в/с-</t>
  </si>
  <si>
    <t>в/в - 30 мин                в/ф-                    в/с-</t>
  </si>
  <si>
    <t xml:space="preserve"> - сельхозпредприятия, крестьянско-фермерские хозяйства </t>
  </si>
  <si>
    <r>
      <t>1.6.</t>
    </r>
    <r>
      <rPr>
        <b/>
        <i/>
        <sz val="7"/>
        <rFont val="Times New Roman"/>
        <family val="1"/>
        <charset val="204"/>
      </rPr>
      <t xml:space="preserve">            </t>
    </r>
    <r>
      <rPr>
        <b/>
        <i/>
        <sz val="12"/>
        <rFont val="Times New Roman"/>
        <family val="1"/>
        <charset val="204"/>
      </rPr>
      <t> </t>
    </r>
  </si>
  <si>
    <t>Фиксация крупного животного</t>
  </si>
  <si>
    <t>Реакция с сернокислой медью</t>
  </si>
  <si>
    <t>195</t>
  </si>
  <si>
    <t>Бактериоскопия мяса</t>
  </si>
  <si>
    <t xml:space="preserve">Определение летучих жирных кислот </t>
  </si>
  <si>
    <t>111</t>
  </si>
  <si>
    <t>2.</t>
  </si>
  <si>
    <t>Ветеринарно-санитарная экспертиза продуктов животного происхождения:</t>
  </si>
  <si>
    <t>2.1.</t>
  </si>
  <si>
    <t xml:space="preserve"> животных жиров ( топленых жиров) </t>
  </si>
  <si>
    <t xml:space="preserve">           </t>
  </si>
  <si>
    <t>- органолептическая оценка</t>
  </si>
  <si>
    <t>70</t>
  </si>
  <si>
    <t>- определение перекисей</t>
  </si>
  <si>
    <t>10</t>
  </si>
  <si>
    <t xml:space="preserve">            </t>
  </si>
  <si>
    <t>- определение коэффициента преломления</t>
  </si>
  <si>
    <t>25</t>
  </si>
  <si>
    <t>- определение перекисного числа</t>
  </si>
  <si>
    <t>- определение кислотного числа</t>
  </si>
  <si>
    <t>- определение примесей</t>
  </si>
  <si>
    <t>- реакция с нейтральным красным</t>
  </si>
  <si>
    <t>- определение альдегидов</t>
  </si>
  <si>
    <t>15</t>
  </si>
  <si>
    <t>Сало(шпик)</t>
  </si>
  <si>
    <t>От 1 партии до  50 кг.</t>
  </si>
  <si>
    <t>Органолептическая оценка</t>
  </si>
  <si>
    <t xml:space="preserve">          </t>
  </si>
  <si>
    <t>- трихинеллоскопия сала</t>
  </si>
  <si>
    <t>94</t>
  </si>
  <si>
    <t xml:space="preserve">Ветеринарно-санитарная экспертиза свежей рыбы  </t>
  </si>
  <si>
    <t>445</t>
  </si>
  <si>
    <t xml:space="preserve"> </t>
  </si>
  <si>
    <t>28 минут</t>
  </si>
  <si>
    <t xml:space="preserve">       </t>
  </si>
  <si>
    <t>- проба варкой</t>
  </si>
  <si>
    <t>245</t>
  </si>
  <si>
    <t>58 минут</t>
  </si>
  <si>
    <t>580</t>
  </si>
  <si>
    <t>46 минут</t>
  </si>
  <si>
    <t xml:space="preserve">2.4.         </t>
  </si>
  <si>
    <t>382</t>
  </si>
  <si>
    <t xml:space="preserve">2.5.    </t>
  </si>
  <si>
    <t xml:space="preserve">2.6.        </t>
  </si>
  <si>
    <t>1.5.17. Экстракция молочных зубов (без учета стоимости клинического осмотра, наркоза и фиксации)</t>
  </si>
  <si>
    <t>1.9.15. Вправление прямой кишки мелким животным</t>
  </si>
  <si>
    <t>1.9.16. Вправление прямой кишки крупным животным</t>
  </si>
  <si>
    <t>Операции на брюшной стенке и органах желудочно-кишечного тракта</t>
  </si>
  <si>
    <t>1.9.</t>
  </si>
  <si>
    <t>Диагностическая лапаротомия</t>
  </si>
  <si>
    <t>Герниорафия пупочная мелких животных</t>
  </si>
  <si>
    <t>Герниорафия пупочная крупных животных</t>
  </si>
  <si>
    <t>- гематологическое исследование (подсчет форменных элементов)</t>
  </si>
  <si>
    <t>- выведение лейкоцитарной формулы</t>
  </si>
  <si>
    <t>- серологическое исследование РИД</t>
  </si>
  <si>
    <t>Исследования на бруцеллез</t>
  </si>
  <si>
    <t>- серологическое исследование РА</t>
  </si>
  <si>
    <t>- серологическое исследование РСК, РНГА</t>
  </si>
  <si>
    <t>- серологическое исследование РДСК</t>
  </si>
  <si>
    <t>- серологическое исследование РБП</t>
  </si>
  <si>
    <t>Исследование РП на сибирскую язву</t>
  </si>
  <si>
    <t>Исследования смывов с доильного оборудования</t>
  </si>
  <si>
    <t>Исследование на половые инфекции</t>
  </si>
  <si>
    <t>Исследования на сальмонеллез</t>
  </si>
  <si>
    <t xml:space="preserve">Другие исследования </t>
  </si>
  <si>
    <t>Копрологические исследование на:</t>
  </si>
  <si>
    <t>- фасциолёз методом последовательных промываний</t>
  </si>
  <si>
    <t>- диктиокаулёз методом Бермана</t>
  </si>
  <si>
    <t>- аскаридоз, параскаридоз, аскаридиоз методом Фюллеборна</t>
  </si>
  <si>
    <t>- эймериоз (микроскопическое)</t>
  </si>
  <si>
    <t>- на другие гельминтозы</t>
  </si>
  <si>
    <t>Контроль качества дезинфекции животноводческих помещений</t>
  </si>
  <si>
    <t>Итоговое время</t>
  </si>
  <si>
    <t>в/в -                 в/ф-                    в/с-</t>
  </si>
  <si>
    <t>в/в -                 в/ф-                    в/с-                           в/л</t>
  </si>
  <si>
    <t>ориентировочная цена</t>
  </si>
  <si>
    <t>расходные материалы</t>
  </si>
  <si>
    <t>1.1.1.</t>
  </si>
  <si>
    <t>1.1.2.</t>
  </si>
  <si>
    <t>1.1.3.</t>
  </si>
  <si>
    <t>1.1.4.</t>
  </si>
  <si>
    <t>1.1.5.</t>
  </si>
  <si>
    <t>1.1.6.</t>
  </si>
  <si>
    <t>1.1.7.</t>
  </si>
  <si>
    <t>1.1.8.</t>
  </si>
  <si>
    <t>1.1.9.</t>
  </si>
  <si>
    <t>1.1.10.</t>
  </si>
  <si>
    <t>1.1.11.</t>
  </si>
  <si>
    <t>1.1.12.</t>
  </si>
  <si>
    <t>1.1.13.</t>
  </si>
  <si>
    <t>1.1.14.</t>
  </si>
  <si>
    <t>в/в - до 40 мин                в/ф-                    в/с-</t>
  </si>
  <si>
    <t>в/в - 50 мин                в/ф-                    в/с-</t>
  </si>
  <si>
    <t>Лапароцентез для эвакуации патологического содержимого брюшной полости животным весом до 5 кг</t>
  </si>
  <si>
    <t>в/в -   40 мин              в/ф-                    в/с-</t>
  </si>
  <si>
    <t>Лапароцентез для эвакуации патологического содержимого брюшной полости животным весом от 5 до 15 кг</t>
  </si>
  <si>
    <t>в/в -  50 мин              в/ф-                    в/с-</t>
  </si>
  <si>
    <t>в/в -  60 мин               в/ф-                    в/с-</t>
  </si>
  <si>
    <t>- определение массовой доли воды</t>
  </si>
  <si>
    <t>125</t>
  </si>
  <si>
    <t>- определение оксиметилфурфурола в меде</t>
  </si>
  <si>
    <t>151</t>
  </si>
  <si>
    <t>- определение диастазной активности меда</t>
  </si>
  <si>
    <t>118</t>
  </si>
  <si>
    <t>1.7.             </t>
  </si>
  <si>
    <t>1.11.20.1</t>
  </si>
  <si>
    <t xml:space="preserve"> - простое</t>
  </si>
  <si>
    <t>1.11.20.2</t>
  </si>
  <si>
    <t xml:space="preserve"> - сложное</t>
  </si>
  <si>
    <t>Внутрикостный остеосинтез (без учета спиц, винтов, пластин, штифтов, проволоки)</t>
  </si>
  <si>
    <t>Накостный остеосинтез (без учета спиц, винтов, пластин, штифтов, проволоки)</t>
  </si>
  <si>
    <t>1.11.28.</t>
  </si>
  <si>
    <t xml:space="preserve"> - стоимость медикаментов и расход. Материалы</t>
  </si>
  <si>
    <t>Оперативное лечение заворотов век (1 веко)</t>
  </si>
  <si>
    <t>Оперативное лечение выворотов век (1 веко)</t>
  </si>
  <si>
    <t>Провизорные швы на веки (1 глаз)</t>
  </si>
  <si>
    <t>Хирургическое лечение дермоида роговицы (удаление)</t>
  </si>
  <si>
    <t>Хирургическое лечение секвестра роговицы (удаление)</t>
  </si>
  <si>
    <t>Полная хирургическая обработка ран роговицы</t>
  </si>
  <si>
    <t>Вправление вывиха глазного яблока</t>
  </si>
  <si>
    <t>Удаление конечности сложное</t>
  </si>
  <si>
    <t>Удаление когтевой пластины</t>
  </si>
  <si>
    <t>Подстригание когтей мелких животных</t>
  </si>
  <si>
    <t>Подстригание когтей крупным животным</t>
  </si>
  <si>
    <t>Подстригание клюва у птиц</t>
  </si>
  <si>
    <t>Обработка от накожных паразитов птиц</t>
  </si>
  <si>
    <t>Резекция коронок резцов у грызунов</t>
  </si>
  <si>
    <t>Физиотерапевтические процедуры (УЗТ, УЗТ, УВЧ, кварцевая лампа соллюкс)</t>
  </si>
  <si>
    <t>Вскрытие трупов крупных животных</t>
  </si>
  <si>
    <t>Вскрытие трупов МРС, телят, свиней, крупных собак</t>
  </si>
  <si>
    <t>Вскрытие трупов мелких собак, кошек, кроликов, других мелких животных и птиц</t>
  </si>
  <si>
    <t>Эвтаназия собак</t>
  </si>
  <si>
    <t>Эвтаназия мелких собак и кошек, кроликов и других мелких животных</t>
  </si>
  <si>
    <t>Отбор патологического материала</t>
  </si>
  <si>
    <t>Утилизация трупа животного</t>
  </si>
  <si>
    <t>Электронное мечение животного (чипирование) без стоимости микрочипа</t>
  </si>
  <si>
    <t>Считывание номера микрочипа (сканирование)</t>
  </si>
  <si>
    <t>Аэрозольная терапия</t>
  </si>
  <si>
    <t>Ультрофиолетовое облучение</t>
  </si>
  <si>
    <t>Расчистка, обрезка и обработка копытец у мелкого рогатого скота</t>
  </si>
  <si>
    <t>Расчистка, обрезка и обработка копыт у крупного рогатого скота</t>
  </si>
  <si>
    <t>Обрезка рогов у крупного рогатого скота</t>
  </si>
  <si>
    <t>Прочие мелкие операции и манипуляции</t>
  </si>
  <si>
    <t xml:space="preserve">Дезинвазия, дезинсекция животноводческих помещений и загонов без стоимости препарата влажным методом </t>
  </si>
  <si>
    <t xml:space="preserve">Дезинфекция животноводческих помещений и загонов без стоимости препарата </t>
  </si>
  <si>
    <t>- с помощью ДУК</t>
  </si>
  <si>
    <t>- с помощью ручных опрыскивателей</t>
  </si>
  <si>
    <t>- с помощью моторизированных опрыскивателей</t>
  </si>
  <si>
    <t>Выезд специалиста для осмотра груза</t>
  </si>
  <si>
    <t xml:space="preserve">Дозиметрический контроль </t>
  </si>
  <si>
    <t>1 кг</t>
  </si>
  <si>
    <r>
      <t xml:space="preserve">До 500 метров </t>
    </r>
    <r>
      <rPr>
        <sz val="6"/>
        <rFont val="Times New Roman"/>
        <family val="1"/>
        <charset val="204"/>
      </rPr>
      <t>2</t>
    </r>
  </si>
  <si>
    <t>Выезд специалиста для осмотра груза (на транспорте владельца груза)</t>
  </si>
  <si>
    <t>1.8.13. Хирургическое лечение новообразований наружного слухового прохода мелких животных</t>
  </si>
  <si>
    <t xml:space="preserve">Общий анализ крови </t>
  </si>
  <si>
    <t>70 минут</t>
  </si>
  <si>
    <t>Удаление инородных тел</t>
  </si>
  <si>
    <r>
      <t>1.6.</t>
    </r>
    <r>
      <rPr>
        <sz val="7"/>
        <rFont val="Times New Roman"/>
        <family val="1"/>
        <charset val="204"/>
      </rPr>
      <t xml:space="preserve">            </t>
    </r>
    <r>
      <rPr>
        <sz val="12"/>
        <rFont val="Times New Roman"/>
        <family val="1"/>
        <charset val="204"/>
      </rPr>
      <t> </t>
    </r>
  </si>
  <si>
    <t>Извлечение инородных предметов из ротовой полости</t>
  </si>
  <si>
    <t>Извлечение инородного тела из глотки, пищевода у мелких животных</t>
  </si>
  <si>
    <t>Извлечение инородного тела из глотки, пищевода у крупных животных</t>
  </si>
  <si>
    <t>Извлечение инородных предметов  из конъюнктивы, роговицы</t>
  </si>
  <si>
    <t>Удаление глазного яблока кошки</t>
  </si>
  <si>
    <t>Удаление глазного яблока собаки</t>
  </si>
  <si>
    <t>1 промывание</t>
  </si>
  <si>
    <t>Оценка состояния ротовой полости</t>
  </si>
  <si>
    <t xml:space="preserve">Восстановление зуба </t>
  </si>
  <si>
    <t>Профилактика и лечение периодонта</t>
  </si>
  <si>
    <t>Зондирование периодонта</t>
  </si>
  <si>
    <t>Промывание десневой борозды</t>
  </si>
  <si>
    <t>Операции на языке: раны, гранулемы</t>
  </si>
  <si>
    <t>Ампутация языка частичная</t>
  </si>
  <si>
    <t>Промывание слезно-носового канала</t>
  </si>
  <si>
    <t>1 зуб</t>
  </si>
  <si>
    <t>Офтальмоскопия</t>
  </si>
  <si>
    <t>Отоскопия</t>
  </si>
  <si>
    <t>Ларингоскопия</t>
  </si>
  <si>
    <t>Микроскопия соскоба кожи</t>
  </si>
  <si>
    <t>Микроскопия соскоба из наружного слухового прохода</t>
  </si>
  <si>
    <t>Взятие проб крови на лабораторные исследования продуктивных животных с помощью моновета</t>
  </si>
  <si>
    <t>Гастроскопия</t>
  </si>
  <si>
    <t>1 исследование</t>
  </si>
  <si>
    <t>Экспресс диагностика заболеваний собак и кошек (тест-системы)</t>
  </si>
  <si>
    <t>Взятие проб крови на лабораторные исследования непродуктивных животных с помощью иглы</t>
  </si>
  <si>
    <t>Взятие проб крови на лабораторные исследования непродуктивных животных с помощью моновета</t>
  </si>
  <si>
    <t>Взятие проб крови из капилляра</t>
  </si>
  <si>
    <t>Обводка крови</t>
  </si>
  <si>
    <t>Получение сыворотки крови</t>
  </si>
  <si>
    <t>1 проба</t>
  </si>
  <si>
    <t>Взятие проб мочи у продуктивных животных</t>
  </si>
  <si>
    <t>Взятие проб мочи у непродуктивных животных</t>
  </si>
  <si>
    <t>Взятие проб кала для лабораторного исследования от продуктивных животных</t>
  </si>
  <si>
    <t>Взятие проб кала для лабораторного исследования от непродуктивных животных</t>
  </si>
  <si>
    <t>Малеинизация</t>
  </si>
  <si>
    <t>Общий анализ крови</t>
  </si>
  <si>
    <t>Исследование осадка мочи</t>
  </si>
  <si>
    <t>Биохимическое исследование мочи (тест - система)</t>
  </si>
  <si>
    <t>Исследование крови на кровепаразитов</t>
  </si>
  <si>
    <t>Ректальное, мануальное исследование непродуктивных животных</t>
  </si>
  <si>
    <t>Вагинальное, мануальное и инструментальное исследование непродуктивных животных</t>
  </si>
  <si>
    <t>ЭКГ (компьютерная электрокардиография)</t>
  </si>
  <si>
    <t>УЗИ органов брюшной полости</t>
  </si>
  <si>
    <t>УЗИ сердца</t>
  </si>
  <si>
    <t>Подготовка поля для УЗИ мелких животных</t>
  </si>
  <si>
    <t>Подготовка поля для УЗИ крупных животных</t>
  </si>
  <si>
    <t>55 минут</t>
  </si>
  <si>
    <t>Исследование на эктопаразитов</t>
  </si>
  <si>
    <t>Зондирование желудка мелким животным</t>
  </si>
  <si>
    <t>Зондирование желудка крупным животным</t>
  </si>
  <si>
    <t>Плевроцентез диагностический</t>
  </si>
  <si>
    <t>Лапароцентез диагностический</t>
  </si>
  <si>
    <t>Субконъюктевальное введение лекарственных средств</t>
  </si>
  <si>
    <t>Лечение маститов тяжелой формы у КРС</t>
  </si>
  <si>
    <t>Подстригание когтей мелким животным</t>
  </si>
  <si>
    <t>в/в - 35 мин                в/ф-                    в/с-</t>
  </si>
  <si>
    <t>в/в -   20 мин             в/ф-                    в/с-</t>
  </si>
  <si>
    <t>в/в -  50 мин               в/ф-                    в/с-</t>
  </si>
  <si>
    <t>в/в -  30 мин                в/ф-                    в/с-</t>
  </si>
  <si>
    <t>в/в -   70 мин              в/ф-                    в/с-</t>
  </si>
  <si>
    <t>в/в -    30 мин             в/ф-                    в/с-</t>
  </si>
  <si>
    <t>в/в -    120 мин             в/ф-                    в/с-</t>
  </si>
  <si>
    <t>в/в -   60 мин            в/ф-                    в/с-</t>
  </si>
  <si>
    <t>в/в -     30 мин            в/ф-                    в/с-</t>
  </si>
  <si>
    <t>в/в -    20 мин             в/ф-                    в/с-</t>
  </si>
  <si>
    <t>в/в -   35 мин              в/ф-                    в/с-</t>
  </si>
  <si>
    <t>в/в -     20 мин            в/ф-                    в/с-</t>
  </si>
  <si>
    <t>в/в -   60 мин          в/ф-                    в/с-</t>
  </si>
  <si>
    <t>в/в -   80 мин              в/ф-                    в/с-</t>
  </si>
  <si>
    <t>в/в -  70 мин               в/ф-                    в/с-</t>
  </si>
  <si>
    <t>в/в -  30 мин             в/ф-                    в/с-</t>
  </si>
  <si>
    <t>в/в -  60 мин             в/ф-                    в/с-</t>
  </si>
  <si>
    <t>в/в -   100 мин              в/ф-                    в/с-</t>
  </si>
  <si>
    <t>1.8.8. Хирургическое лечение новообразований наружных половых органов у  самок сложное</t>
  </si>
  <si>
    <t>1.8.9. Хирургическое лечение новообразований наружных половых органов у самцов простое</t>
  </si>
  <si>
    <t>в/в -  140 мин               в/ф-                    в/с-</t>
  </si>
  <si>
    <t>в/в -  150 мин              в/ф-                    в/с-</t>
  </si>
  <si>
    <t>в/в - 160 мин              в/ф-                    в/с-</t>
  </si>
  <si>
    <t>в/в - 5 мин                в/ф-                    в/с-</t>
  </si>
  <si>
    <t>Идентификация груза перед оформлением ветеринарных свидетельств формы № 2, № 3, ветеринарных сертификатов</t>
  </si>
  <si>
    <t>Тымовск разбивка по ПД</t>
  </si>
  <si>
    <t>Должность</t>
  </si>
  <si>
    <t>Средняя заработная плата в месяц, включая начисления на выплаты по оплате труда (руб)</t>
  </si>
  <si>
    <t>месячный фонд рабочего времени (мин.)</t>
  </si>
  <si>
    <t>норма времени на оказание услуги (работы) (мин.)</t>
  </si>
  <si>
    <t>Затраты на оплату труда персонала (руб.)</t>
  </si>
  <si>
    <t>Ветеринарный врач</t>
  </si>
  <si>
    <t>Итого</t>
  </si>
  <si>
    <t>Наименование материальных запасов</t>
  </si>
  <si>
    <t>единица измерения</t>
  </si>
  <si>
    <t>Расход (в ед. измерения)</t>
  </si>
  <si>
    <t>Цена за единицу, руб.</t>
  </si>
  <si>
    <t>Всего затрат на материальные запасы (руб.)</t>
  </si>
  <si>
    <t>Расчет накладных затрат</t>
  </si>
  <si>
    <t>Коэффициент накладных затрат</t>
  </si>
  <si>
    <t>Затраты на основной персонал, участвующий в оказании услуги (работы)</t>
  </si>
  <si>
    <t>ИТОГО накладные затраты</t>
  </si>
  <si>
    <t>Наименование статей затрат</t>
  </si>
  <si>
    <t>Сумма (руб.)</t>
  </si>
  <si>
    <t>Затраты на оплату труда основного персонала</t>
  </si>
  <si>
    <t>Затраты материальных запасов</t>
  </si>
  <si>
    <t>Сумма начисленной амортизации оборудования, используемого при оказании услуги (работы)</t>
  </si>
  <si>
    <t>Накладные затраты, относимые на услугу (работу)</t>
  </si>
  <si>
    <t>Размер платы за услугу (работу)</t>
  </si>
  <si>
    <t>Санитар</t>
  </si>
  <si>
    <t>пара</t>
  </si>
  <si>
    <t>1.2.1. Взвешивание</t>
  </si>
  <si>
    <t xml:space="preserve">в/ф-  6 мин                  </t>
  </si>
  <si>
    <t>1.2.2. Люминесцентная диагностика животного лампой Вуда</t>
  </si>
  <si>
    <t>Кастрация баранов старше 2 мес.</t>
  </si>
  <si>
    <t>Ампутация полового члена</t>
  </si>
  <si>
    <t>Вправление полового члена при парафимозе</t>
  </si>
  <si>
    <t>Оперативное лечение фимоза</t>
  </si>
  <si>
    <t>шт</t>
  </si>
  <si>
    <t>1.2.6. Внутривенная капельная инфузия собакам</t>
  </si>
  <si>
    <r>
      <t xml:space="preserve">Удаление инородных тел </t>
    </r>
    <r>
      <rPr>
        <i/>
        <sz val="11"/>
        <rFont val="Times New Roman"/>
        <family val="1"/>
        <charset val="204"/>
      </rPr>
      <t>(без учета стоимости клинического осмотра, анестезии и фиксации животного)</t>
    </r>
  </si>
  <si>
    <r>
      <t xml:space="preserve">Операции на органах области шеи и операции области груди </t>
    </r>
    <r>
      <rPr>
        <i/>
        <sz val="11"/>
        <rFont val="Times New Roman"/>
        <family val="1"/>
        <charset val="204"/>
      </rPr>
      <t>(без учета стоимости клинического осмотра, анестезии и фиксации животного)</t>
    </r>
  </si>
  <si>
    <r>
      <t xml:space="preserve">Лечебно-косметические операции в области головы в т.ч. челюстно-лицевая хирургия </t>
    </r>
    <r>
      <rPr>
        <i/>
        <sz val="11"/>
        <rFont val="Times New Roman"/>
        <family val="1"/>
        <charset val="204"/>
      </rPr>
      <t>(</t>
    </r>
    <r>
      <rPr>
        <i/>
        <sz val="10"/>
        <rFont val="Times New Roman"/>
        <family val="1"/>
        <charset val="204"/>
      </rPr>
      <t>без учета стоимости клинического осмотра, анестезии и фиксации животного)</t>
    </r>
  </si>
  <si>
    <r>
      <t xml:space="preserve">Косметические операции </t>
    </r>
    <r>
      <rPr>
        <i/>
        <sz val="11"/>
        <rFont val="Times New Roman"/>
        <family val="1"/>
        <charset val="204"/>
      </rPr>
      <t>(без учета анестезии и фиксации животного)</t>
    </r>
  </si>
  <si>
    <r>
      <t>Хирургическое лечение онкологических больных</t>
    </r>
    <r>
      <rPr>
        <i/>
        <sz val="10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(без учета стоимости клинического осмотра, анестезии и фиксации животного)</t>
    </r>
  </si>
  <si>
    <r>
      <t xml:space="preserve">Операции на брюшной стенке и органах желудочно-кишечного тракта </t>
    </r>
    <r>
      <rPr>
        <i/>
        <sz val="11"/>
        <rFont val="Times New Roman"/>
        <family val="1"/>
        <charset val="204"/>
      </rPr>
      <t>(без учета стоимости клинического осмотра, анестезии и фиксации животного)</t>
    </r>
  </si>
  <si>
    <r>
      <t xml:space="preserve">Акушерство, гинекология, андрология, урология </t>
    </r>
    <r>
      <rPr>
        <i/>
        <sz val="11"/>
        <rFont val="Times New Roman"/>
        <family val="1"/>
        <charset val="204"/>
      </rPr>
      <t>(без учета стоимости клинического осмотра, анестезии и фиксации животного)</t>
    </r>
  </si>
  <si>
    <r>
      <t xml:space="preserve">Лечение ран </t>
    </r>
    <r>
      <rPr>
        <i/>
        <sz val="11"/>
        <rFont val="Times New Roman"/>
        <family val="1"/>
        <charset val="204"/>
      </rPr>
      <t>(без учета стоимости клинического осмотра, анестезии и фиксации животного)</t>
    </r>
  </si>
  <si>
    <r>
      <t xml:space="preserve">Операции на костях и суставах конечностей </t>
    </r>
    <r>
      <rPr>
        <i/>
        <sz val="11"/>
        <rFont val="Times New Roman"/>
        <family val="1"/>
        <charset val="204"/>
      </rPr>
      <t>(без учета стоимости клинического осмотра, анестезии и фиксации животного)</t>
    </r>
  </si>
  <si>
    <r>
      <t xml:space="preserve">Удаление костных фиксаторов </t>
    </r>
    <r>
      <rPr>
        <i/>
        <sz val="11"/>
        <rFont val="Times New Roman"/>
        <family val="1"/>
        <charset val="204"/>
      </rPr>
      <t>(без учета стоимости анестезии и фиксации животного)</t>
    </r>
  </si>
  <si>
    <t>1.14.31.2.</t>
  </si>
  <si>
    <t>Эвтаназия собак (без стоимости препарата)</t>
  </si>
  <si>
    <t>Наложение швов на кожу до 5 см</t>
  </si>
  <si>
    <t>Наложение швов на мышцы до 5 см</t>
  </si>
  <si>
    <t>Наложение швов на брюшную стенку до 5 см</t>
  </si>
  <si>
    <t>Наложение швов на внутренние полостные органы до 5 см</t>
  </si>
  <si>
    <t>Снятие швов</t>
  </si>
  <si>
    <t>15минут</t>
  </si>
  <si>
    <t>Операции на костях и суставах конечностей</t>
  </si>
  <si>
    <t>1.12.</t>
  </si>
  <si>
    <t>Консервативное вправление вывихов суставов конечностей</t>
  </si>
  <si>
    <t>Оперативное вправление вывихов суставов конечностей</t>
  </si>
  <si>
    <t>Хирургическое лечение разрыва краниальной крестовидной связки</t>
  </si>
  <si>
    <t>Хирургическое лечение вывиха коленной чашки</t>
  </si>
  <si>
    <t>1.14.34.2.</t>
  </si>
  <si>
    <t>1.14.34.3.</t>
  </si>
  <si>
    <t>1.14.35.</t>
  </si>
  <si>
    <t>1.14.36.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</si>
  <si>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</si>
  <si>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</si>
  <si>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</si>
  <si>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</si>
  <si>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</si>
  <si>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</si>
  <si>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</si>
  <si>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</si>
  <si>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</si>
  <si>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2.11.1.</t>
  </si>
  <si>
    <t>2.11.3.</t>
  </si>
  <si>
    <t>2.12.</t>
  </si>
  <si>
    <t>ВЕТЕРИНАРНО-САНИТАРНАЯ ЭКСПЕРТИЗА ПРОДУКТОВ ЖИВОТНОГО И РАСТИТЕЛЬНОГО ПРОИСХОЖДЕНИЯ В ЛАБОРАТОРИИ ВЕТЕРИНАРНО-САНИТАРНОЙ ЭКСПЕРТИЗЫ РЫНКА</t>
  </si>
  <si>
    <t>1.</t>
  </si>
  <si>
    <t>Ветеринарно-санитарная экспертиза мяса и мясопродуктов с клеймением:</t>
  </si>
  <si>
    <t>- крупного рогатого скота</t>
  </si>
  <si>
    <t>- свиней (с проведением трихинеллоскопии)</t>
  </si>
  <si>
    <t>- лошадей</t>
  </si>
  <si>
    <t>- мелкого рогатого скота</t>
  </si>
  <si>
    <t>- сельскохозяйственной птицы</t>
  </si>
  <si>
    <t xml:space="preserve">- кролика </t>
  </si>
  <si>
    <t>- других  убойных животных</t>
  </si>
  <si>
    <t>- медведей</t>
  </si>
  <si>
    <t>- оленей</t>
  </si>
  <si>
    <t>- зайца, нутрии</t>
  </si>
  <si>
    <t xml:space="preserve">- пернатой птицы </t>
  </si>
  <si>
    <t>- других диких животных</t>
  </si>
  <si>
    <t xml:space="preserve">в/в -  15 мин              в/ф-  </t>
  </si>
  <si>
    <t>в/в -  40мин               в/ф-                    в/с-</t>
  </si>
  <si>
    <t>в/в - 40 мин                 в/ф-                    в/с-</t>
  </si>
  <si>
    <t>в/в -  10 мин             в/ф-                    в/с-</t>
  </si>
  <si>
    <t>1.2.3. Взятие соскоба на кожные заболевания</t>
  </si>
  <si>
    <t>Микроскопирование мяса сельскохозяйственных животных (нативный мазок)</t>
  </si>
  <si>
    <t>Определение качества мяса пробой варки</t>
  </si>
  <si>
    <t>Ветеринарно-санитарная экспертиза сала-шпик</t>
  </si>
  <si>
    <t>1.3.32.</t>
  </si>
  <si>
    <t>1.3.33.</t>
  </si>
  <si>
    <t>1.3.34.</t>
  </si>
  <si>
    <t>1.3.35.</t>
  </si>
  <si>
    <t>1.3.36.</t>
  </si>
  <si>
    <t>1.3.37.</t>
  </si>
  <si>
    <t>игла</t>
  </si>
  <si>
    <t>Хирургическое лечение одинарных кожных и подкожных новообразований мелких животных</t>
  </si>
  <si>
    <t>Хирургическое лечение одинарных кожных и подкожных новообразований крупных животных</t>
  </si>
  <si>
    <t>Хирургическое лечение новообразований наружного слухового прохода мелких животных</t>
  </si>
  <si>
    <t>Хирургическое лечение новообразований наружного слухового прохода крупных животных</t>
  </si>
  <si>
    <t>Хирургическое лечение новообразований брюшной полости</t>
  </si>
  <si>
    <t>Удаление опухоли (размер новообразования до 3 см)</t>
  </si>
  <si>
    <t>Удаление опухоли (размер новообразования до 3-6 см)</t>
  </si>
  <si>
    <t>Удаление опухоли (размер новообразования более 6 см)</t>
  </si>
  <si>
    <t>Удаление папиллом, бородавок и других небольших новообразований</t>
  </si>
  <si>
    <t>100 минут</t>
  </si>
  <si>
    <t>110 минут</t>
  </si>
  <si>
    <t>1.2.8. Техническое обеспечение общей анестезии у собак</t>
  </si>
  <si>
    <t>- определение в сметане и сливках примеси творога</t>
  </si>
  <si>
    <t xml:space="preserve">2.12.               </t>
  </si>
  <si>
    <t>Ветеринарно-санитарная экспертиза мяса и мясопродуктов  с клеймением – оленей</t>
  </si>
  <si>
    <t xml:space="preserve">Утилизация отходов исследования при проведении ВСЭ </t>
  </si>
  <si>
    <t xml:space="preserve">Осмотр и клеймение кожевенного, кожевенно-мехового и пушно-мехового сырья </t>
  </si>
  <si>
    <t>Осмотр и клеймение кожевенного, кожевенно-мехового и пушно-мехового сырья</t>
  </si>
  <si>
    <t xml:space="preserve">Ветеринарно-санитарная экспертиза мяса и мясопродуктов   – медведь </t>
  </si>
  <si>
    <t>Ветеринарно-санитарная экспертиза мяса и мясопродуктов   – птица</t>
  </si>
  <si>
    <t xml:space="preserve">Ветеринарно-санитарная экспертиза мяса морских животных: нерпы, сивучей </t>
  </si>
  <si>
    <t>Выезд ветеринарного специалиста (на транспорте владельца животного)</t>
  </si>
  <si>
    <t xml:space="preserve"> до 1 часа</t>
  </si>
  <si>
    <t>в/в - до 60 мин</t>
  </si>
  <si>
    <t>насадка съемная для скальпеля</t>
  </si>
  <si>
    <t>1 м</t>
  </si>
  <si>
    <t>кетгут</t>
  </si>
  <si>
    <t>Выезд ветеринарного специалиста (на транспорте учреждения)</t>
  </si>
  <si>
    <t xml:space="preserve">в/в+в/ф- до 60 мин </t>
  </si>
  <si>
    <t>ГСМ</t>
  </si>
  <si>
    <t>Первичный прием животного</t>
  </si>
  <si>
    <t>в/в - 20 мин</t>
  </si>
  <si>
    <t>перчатки</t>
  </si>
  <si>
    <t>в/в - 10 мин</t>
  </si>
  <si>
    <t>35-40</t>
  </si>
  <si>
    <t>Ветеринарный осмотр животного  и документов на животного для оформления ветеринарных документив</t>
  </si>
  <si>
    <t>в/в -  10 мин</t>
  </si>
  <si>
    <t>Стимуляция половых функций у непродуктивных животных</t>
  </si>
  <si>
    <t>Вагинальное исследование</t>
  </si>
  <si>
    <t>Гинекологическое обследование коров ректальным способом</t>
  </si>
  <si>
    <t>Диагностика беременности у КРС ректальным способом</t>
  </si>
  <si>
    <t>Лечение послеродовых заболеваний у КРС</t>
  </si>
  <si>
    <t>Оказание помощи при родильном парезе у коров</t>
  </si>
  <si>
    <t>Лечение маститов легкой формы у КРС</t>
  </si>
  <si>
    <t>Лечение маститов  в тяжелой форме у КРС</t>
  </si>
  <si>
    <t>Отделение последа КРС средней тяжести</t>
  </si>
  <si>
    <t>Отделение последа КРС с осложнениями</t>
  </si>
  <si>
    <t>Отделение последа МРС средней тяжести</t>
  </si>
  <si>
    <t>1.5.23. Профилактика и лечение периодонта (без учета стоимости мазей и гелей)</t>
  </si>
  <si>
    <t>1.3.26.</t>
  </si>
  <si>
    <t>1.3.27.</t>
  </si>
  <si>
    <t>1.3.28.</t>
  </si>
  <si>
    <t>1.3.29.</t>
  </si>
  <si>
    <t>1.3.30.</t>
  </si>
  <si>
    <t>1.3.31.</t>
  </si>
  <si>
    <t>1.3.38.</t>
  </si>
  <si>
    <t>1.3.39.</t>
  </si>
  <si>
    <t>1.3.40.</t>
  </si>
  <si>
    <t>1.3.41.</t>
  </si>
  <si>
    <t>1.3.42.</t>
  </si>
  <si>
    <t>1.3.43.</t>
  </si>
  <si>
    <t>1.3.44.</t>
  </si>
  <si>
    <t>1.3.45.</t>
  </si>
  <si>
    <t>1.3.46.</t>
  </si>
  <si>
    <t>1.4.1.</t>
  </si>
  <si>
    <t>1.4.2.</t>
  </si>
  <si>
    <t>1.4.3.</t>
  </si>
  <si>
    <t>1.4.5.</t>
  </si>
  <si>
    <t>1.4.4.</t>
  </si>
  <si>
    <t>1.4.6.</t>
  </si>
  <si>
    <t>1.4.7.</t>
  </si>
  <si>
    <t>1.4.8.</t>
  </si>
  <si>
    <t>1.4.9.</t>
  </si>
  <si>
    <t>1.4.10.</t>
  </si>
  <si>
    <t>1.5.1.</t>
  </si>
  <si>
    <t>1.5.2.</t>
  </si>
  <si>
    <t>1.5.3.</t>
  </si>
  <si>
    <t>1.5.4.</t>
  </si>
  <si>
    <t>1.5.5.</t>
  </si>
  <si>
    <t>1.5.6.</t>
  </si>
  <si>
    <t>1.5.7.</t>
  </si>
  <si>
    <t>1.5.8.</t>
  </si>
  <si>
    <t>1.5.9.</t>
  </si>
  <si>
    <t>1.5.10.</t>
  </si>
  <si>
    <t>1.5.11.</t>
  </si>
  <si>
    <t>1.5.12.</t>
  </si>
  <si>
    <t>1.5.13.</t>
  </si>
  <si>
    <t>1.5.14.</t>
  </si>
  <si>
    <t>1.5.15.</t>
  </si>
  <si>
    <t>1.5.16.</t>
  </si>
  <si>
    <t>1.5.17.</t>
  </si>
  <si>
    <t>1.5.18.</t>
  </si>
  <si>
    <t>1.5.19.</t>
  </si>
  <si>
    <t>1.5.20.</t>
  </si>
  <si>
    <t>1.5.21.</t>
  </si>
  <si>
    <t>1.5.22.</t>
  </si>
  <si>
    <t>5.26.</t>
  </si>
  <si>
    <t>6.1.</t>
  </si>
  <si>
    <t>6.2.</t>
  </si>
  <si>
    <t>6.3.</t>
  </si>
  <si>
    <t>6.4.</t>
  </si>
  <si>
    <t>6.5.</t>
  </si>
  <si>
    <t>6.6.</t>
  </si>
  <si>
    <t>6.7.</t>
  </si>
  <si>
    <t>6.8.</t>
  </si>
  <si>
    <t>6.9.</t>
  </si>
  <si>
    <t>6.10.</t>
  </si>
  <si>
    <t>6.11.</t>
  </si>
  <si>
    <t>6.12.</t>
  </si>
  <si>
    <t>6.13.</t>
  </si>
  <si>
    <t>7.2.</t>
  </si>
  <si>
    <t>7.3.</t>
  </si>
  <si>
    <t>7.4.</t>
  </si>
  <si>
    <t>7.5.</t>
  </si>
  <si>
    <t>7.6.</t>
  </si>
  <si>
    <t>7.7.</t>
  </si>
  <si>
    <t>7.8.</t>
  </si>
  <si>
    <t>7.9.</t>
  </si>
  <si>
    <t>7.10.</t>
  </si>
  <si>
    <t>7.11.</t>
  </si>
  <si>
    <t>7.12.</t>
  </si>
  <si>
    <t>7.13.</t>
  </si>
  <si>
    <t>7.14.</t>
  </si>
  <si>
    <t>7.15.</t>
  </si>
  <si>
    <t>7.16.</t>
  </si>
  <si>
    <t>7.17.</t>
  </si>
  <si>
    <t>7.18.</t>
  </si>
  <si>
    <t>7.19.</t>
  </si>
  <si>
    <t>7.20.</t>
  </si>
  <si>
    <t>7.21.</t>
  </si>
  <si>
    <t xml:space="preserve">Перечень ветеринарных услуг, оказываемых ветеринарными учреждениями </t>
  </si>
  <si>
    <t>№ п/п</t>
  </si>
  <si>
    <t>Наименование ветеринарных услуг</t>
  </si>
  <si>
    <t>Единица измерения</t>
  </si>
  <si>
    <t>Цена, руб.</t>
  </si>
  <si>
    <t>Время, затраченное на процедуру</t>
  </si>
  <si>
    <t>РАЗДЕЛ 1. ВЕТЕРИНАРНОЕ ОБСЛУЖИВАНИЕ ЖИВОТНЫХ</t>
  </si>
  <si>
    <t>1.1.</t>
  </si>
  <si>
    <t>Вызов ветеринарного специалиста, осмотр животных</t>
  </si>
  <si>
    <t>1 вызов</t>
  </si>
  <si>
    <t>1 час</t>
  </si>
  <si>
    <t>1 голова</t>
  </si>
  <si>
    <t>5 мин</t>
  </si>
  <si>
    <t>Повторный прием (уточнение назначений)</t>
  </si>
  <si>
    <t>3 мин</t>
  </si>
  <si>
    <t>10мин</t>
  </si>
  <si>
    <t>Стационарное наблюдение за животным в карантинном отделении</t>
  </si>
  <si>
    <t>Предубойный осмотр крупного рогатого скота, лошади</t>
  </si>
  <si>
    <t>10 мин</t>
  </si>
  <si>
    <t>Предубойный осмотр свиней</t>
  </si>
  <si>
    <t>Предубойный осмотр мелкого рогатого скота</t>
  </si>
  <si>
    <t>Предубойный осмотр кроликов, нутрий, птицы</t>
  </si>
  <si>
    <t>Фиксация мелкого животного</t>
  </si>
  <si>
    <t>20 мин</t>
  </si>
  <si>
    <t>Назначение лечения, оформление рецепта, выдача рекомендаций</t>
  </si>
  <si>
    <t>1 процедура</t>
  </si>
  <si>
    <t>Госпитализация животного</t>
  </si>
  <si>
    <t>24 час</t>
  </si>
  <si>
    <t>1.2.</t>
  </si>
  <si>
    <t>Выполнение терапевтических и анестезиологических процедур</t>
  </si>
  <si>
    <t>Взвешивание</t>
  </si>
  <si>
    <t>1.14.36</t>
  </si>
  <si>
    <t>1.14.37</t>
  </si>
  <si>
    <t>1.14.38</t>
  </si>
  <si>
    <t>1.14.39</t>
  </si>
  <si>
    <t>1.14.40</t>
  </si>
  <si>
    <t>1.14.41</t>
  </si>
  <si>
    <t>1.14.42</t>
  </si>
  <si>
    <t>1.14.43</t>
  </si>
  <si>
    <t>Распутывание колтунов у животного (от 10 кг. и выше)</t>
  </si>
  <si>
    <t>1.14.44</t>
  </si>
  <si>
    <t>1.14.45</t>
  </si>
  <si>
    <t>1.14.46</t>
  </si>
  <si>
    <t>1.14.47</t>
  </si>
  <si>
    <t>1.14.48</t>
  </si>
  <si>
    <t>1.14.49</t>
  </si>
  <si>
    <t>1.14.50</t>
  </si>
  <si>
    <t>1.14.51</t>
  </si>
  <si>
    <t>1.14.52</t>
  </si>
  <si>
    <t>1.14.53</t>
  </si>
  <si>
    <t>1.14.54</t>
  </si>
  <si>
    <t>1.14.55</t>
  </si>
  <si>
    <t>1.14.56</t>
  </si>
  <si>
    <t>1.14.57</t>
  </si>
  <si>
    <t>1.14.58</t>
  </si>
  <si>
    <t>1.14.59</t>
  </si>
  <si>
    <t>1.14.60</t>
  </si>
  <si>
    <t>1.14.61</t>
  </si>
  <si>
    <t>1.14.62</t>
  </si>
  <si>
    <t>1.14.63</t>
  </si>
  <si>
    <t>1.14.64</t>
  </si>
  <si>
    <t>1.14.65</t>
  </si>
  <si>
    <t>1.14.35</t>
  </si>
  <si>
    <t>Мытьё животного (до 3-х кг.)</t>
  </si>
  <si>
    <t>Мытьё животного (от 3-х до10 кг.)</t>
  </si>
  <si>
    <t>Мытьё животного (от 10 кг. и выше)</t>
  </si>
  <si>
    <t>Сушка и укладка феном животного ( до 3-х кг.)</t>
  </si>
  <si>
    <t>Сушка и укладка феном животного  (от 3-х до10 кг.)</t>
  </si>
  <si>
    <t xml:space="preserve">Сушка и укладка феном животного(от 10 кг. и выше)  </t>
  </si>
  <si>
    <t>Распутывание колтунов у животного (до 3-х кг.)</t>
  </si>
  <si>
    <t>Распутывание колтунов у животного (от 3-х до 10 кг.)</t>
  </si>
  <si>
    <t>Вычёсывание шерсти у животного ( до 3-х кг.)</t>
  </si>
  <si>
    <t>Вычёсывание шерсти у животного  (от 3-х до10 кг.)</t>
  </si>
  <si>
    <t xml:space="preserve">Вычёсывание шерсти у животного(от 10 кг. и выше)  </t>
  </si>
  <si>
    <t>Гигиеническая чистка ушей у животного ( до 3-х кг.)</t>
  </si>
  <si>
    <t>Гигиеническая чистка ушей у животного  (от 3-х кг.  и выше)</t>
  </si>
  <si>
    <t>Удаление волос из слухового прохода у животного ( до 3-х кг.)</t>
  </si>
  <si>
    <t>Удаление волос из слухового прохода у животного  (от 3-х кг.  и выше)</t>
  </si>
  <si>
    <t xml:space="preserve">Обработка лапок у животного  </t>
  </si>
  <si>
    <t>Выстригание живота, промежномти вокруг интимных мест у животного ( до 3-х кг.)</t>
  </si>
  <si>
    <t>Выстригание живота, промежномти вокруг интимных мест у животного ( от 3-х кг. и выше)</t>
  </si>
  <si>
    <t xml:space="preserve">Гигиеническая обработка глаз специальным раствором у животного </t>
  </si>
  <si>
    <t>Гигиеническая стрижка( выстригаются : лапки, уши, зона  гигиены) у животного (  до 10 кг.)</t>
  </si>
  <si>
    <t>Гигиеническая стрижка( выстригаются : лапки, уши, зона  гигиены) у животного ( от 10 кг. и выше)</t>
  </si>
  <si>
    <t>Косметическая стрижка( выстригаются и подравниваются : лапки, уши, зона  гигиены; придаётся форма шерсти по корпусу) у животного ( до 3-х кг.)</t>
  </si>
  <si>
    <t>Косметическая стрижка( выстригаются и подравниваются : лапки, уши, зона  гигиены; придаётся форма шерсти по корпусу) у животного ( от 3-х кг. до 10 кг.)</t>
  </si>
  <si>
    <t>Косметическая стрижка( выстригаются и подравниваются : лапки, уши, зона  гигиены; придаётся форма шерсти по корпусу у животного ( от 10 кг. и выше)</t>
  </si>
  <si>
    <t>Спортивная стрижка у животного ( до 3-х кг.)</t>
  </si>
  <si>
    <t>Спортивная стрижка у животного  (от 3-х до10 кг.)</t>
  </si>
  <si>
    <t xml:space="preserve">Спортивная стрижка у животного(от 10 кг. и выше)  </t>
  </si>
  <si>
    <t>Модельная стрижка у животного ( до 3-х кг.)</t>
  </si>
  <si>
    <t>Модельная стрижка у животного  (от 3-х до10 кг.)</t>
  </si>
  <si>
    <t xml:space="preserve">Модельная стрижка у животного(от 10 кг. и выше)  </t>
  </si>
  <si>
    <t>Внутривенная капельница инфузия МРС</t>
  </si>
  <si>
    <t>Внутривенная капельница инфузия КРС</t>
  </si>
  <si>
    <t xml:space="preserve">Клинический осмотр животного и осмотр документов на животное </t>
  </si>
  <si>
    <t>Взятие проб крови на лабораторные исследования продуктивных животных с помощью моновета или  иглы</t>
  </si>
  <si>
    <t>1.3.6. Взятие проб крови на лабораторные исследования продуктивных животных с помощью моновета или иглы</t>
  </si>
  <si>
    <t>1.14.66</t>
  </si>
  <si>
    <t>Учёт животных с использованием компъютерных технологий</t>
  </si>
  <si>
    <t>Овариэктомия суки свыше 15 кг</t>
  </si>
  <si>
    <t>Гистерэктомия суки (удаление матки) свыше 15 кг</t>
  </si>
  <si>
    <t>1.10.64.</t>
  </si>
  <si>
    <t>1.10.65.</t>
  </si>
  <si>
    <t>1.10.66.</t>
  </si>
  <si>
    <t>Гистеровариоэктомия суки  свыше 15 кг</t>
  </si>
  <si>
    <t>Гистеровариоэктомия суки  до 15 кг</t>
  </si>
  <si>
    <t>Гистеровариоэктомия кошки</t>
  </si>
  <si>
    <t>1.10.67.</t>
  </si>
  <si>
    <t>1.10.68.</t>
  </si>
  <si>
    <t>1.10.64. Овариэктомия суки свыше 15 кг</t>
  </si>
  <si>
    <t>1.10.65. Гистерэктомия суки (удаление матки) свыше 15 кг</t>
  </si>
  <si>
    <t>1.10.66. Гистеровариэктомия кошки</t>
  </si>
  <si>
    <t>1.10.67. Гистеровариэктомия суки до 15 кг.</t>
  </si>
  <si>
    <t>1.10.68. Гистеровариэктомия суки свыше 15 кг.</t>
  </si>
  <si>
    <t>перчатки смотровые</t>
  </si>
  <si>
    <t>мл</t>
  </si>
  <si>
    <t>3.1.</t>
  </si>
  <si>
    <t>4.1.1.</t>
  </si>
  <si>
    <t>4.1.2.</t>
  </si>
  <si>
    <t>4.14.</t>
  </si>
  <si>
    <t>4.15.</t>
  </si>
  <si>
    <t>4.16.</t>
  </si>
  <si>
    <t>4.17.</t>
  </si>
  <si>
    <t>4.18.</t>
  </si>
  <si>
    <t>4.23.</t>
  </si>
  <si>
    <t>4.24.</t>
  </si>
  <si>
    <t>4.25.</t>
  </si>
  <si>
    <t>4.26.</t>
  </si>
  <si>
    <t>4.27.</t>
  </si>
  <si>
    <t>4.28.</t>
  </si>
  <si>
    <t>4.29.</t>
  </si>
  <si>
    <t>4.30.</t>
  </si>
  <si>
    <t>4.31.</t>
  </si>
  <si>
    <t>4.32.</t>
  </si>
  <si>
    <t>4.33.</t>
  </si>
  <si>
    <t>4.34.</t>
  </si>
  <si>
    <t>РАЗДЕЛ 5. ОТБОР ПРОБ  ДЛЯ ЛАБОРАТОРНЫХ ИССЛЕДОВАНИЙ</t>
  </si>
  <si>
    <t>РАЗДЕЛ 3. ОБСЛЕДОВАНИЕ ПРЕДПРИЯТИЙ (ЦЕХОВ) НА СОБЛЮДЕНИЕ ТРЕБОВАНИЙ ВЕТЕРИНАРНЫХ ПРАВИЛ</t>
  </si>
  <si>
    <t>РАЗДЕЛ 2. КОНСУЛЬТАЦИОННЫЕ УСЛУГИ</t>
  </si>
  <si>
    <t>1.3.47.</t>
  </si>
  <si>
    <t>1.3.48.</t>
  </si>
  <si>
    <t>1.3.49.</t>
  </si>
  <si>
    <t>УЗИ селезенки</t>
  </si>
  <si>
    <t>УЗ диагностика беременности</t>
  </si>
  <si>
    <t>УЗИ матки и яичников</t>
  </si>
  <si>
    <t>Руководитель</t>
  </si>
  <si>
    <t xml:space="preserve">         За оказание услуги  после рабочего времени с 17часов 15 минут до 22 часов увеличивается на 50%, в ночное время, в выходные и праздничные дни их стоимость увеличивается на 100%. Ночным считается время с 22 часов вечера до 6 часов утра.</t>
  </si>
  <si>
    <t xml:space="preserve">       Стоимость расходных материалов (лекарственных средств, анестезирующих веществ, тест-полосок, вакцин,шовного материала, систем для внутривенного введения,  паспортов) в расчет цен не включена и оплачивается потребителем услуг отдельно.</t>
  </si>
  <si>
    <t xml:space="preserve">         Расчет стоимости платных ветеринарных услуг произведен в соответствии с приказом Агентства ветеринарии Сахалинской области от 24.04.2014года  № 7- пр "Об утверждении Порядка определения платы для физических и юридических лиц за оказание услуг (выполнение работ), относящихся к основным видам деятельности, Порядка составления и утверждения планов финансово-хозяйственной деятельности и Порядка составления и утверждения отчетов о результатах деятельности государственных бюджетных и казенных учреждений, подведомственных Агентству ветеринарии Сахалинской области".</t>
  </si>
  <si>
    <t xml:space="preserve">Вскрытие трупов крупных животных </t>
  </si>
  <si>
    <t xml:space="preserve">Вскрытие трупов МРС, телят, свиней, крупных собак </t>
  </si>
  <si>
    <t xml:space="preserve">Вскрытие трупов мелких собак, кошек, кроликов, других мелких животных и птиц </t>
  </si>
  <si>
    <r>
      <t xml:space="preserve">до 500 метров </t>
    </r>
    <r>
      <rPr>
        <sz val="6"/>
        <rFont val="Times New Roman"/>
        <family val="1"/>
        <charset val="204"/>
      </rPr>
      <t>2</t>
    </r>
  </si>
  <si>
    <t>Консультация по вопросу  межрегиональных и экспортно-импортных перевозках животных</t>
  </si>
  <si>
    <t>Консультация по вопросу  межрегиональных и экспортно-импортных перевозках продукции животного происхождения</t>
  </si>
  <si>
    <t>до 10 кг.</t>
  </si>
  <si>
    <t>перчатки хирургические</t>
  </si>
  <si>
    <t>перчатки  смотровые</t>
  </si>
  <si>
    <t xml:space="preserve">перчатки хирургические </t>
  </si>
  <si>
    <t>перчатки  хирургические</t>
  </si>
  <si>
    <t xml:space="preserve">          Животные и птица, находящиеся в собственности у отдельных категорий потребителей (инвали-     дов, участников ВОВ и трудового фронта и др. категорий) обслуживаются на льготных условиях в со -  ответствии с законодательством Российской Федерации, при предъявлении  соответствующего доку - мента, стоимость оказываемых услуг( без медикаментов) уменьшается на 40%.</t>
  </si>
  <si>
    <t xml:space="preserve"> животноводства Сахалинской области</t>
  </si>
  <si>
    <t>Ю.Н.Макеев</t>
  </si>
  <si>
    <t xml:space="preserve"> приказом ГБУ"СББЖ № 6"</t>
  </si>
  <si>
    <t>Ветеринарный санитар</t>
  </si>
  <si>
    <t>к Перечню платных услуг и цен, оказываемых государственным бюджетным учреждением "Станция по борьбе с болезнями животных № 6"</t>
  </si>
  <si>
    <t>платных услуг и цен, оказываемых государственным бюджетным учреждением "Станция по борьбе с болезнями животных № 6"</t>
  </si>
  <si>
    <t xml:space="preserve">         Платные услуги оказываются специалистами государственного бюджетного учреждения "Станция по борьбе с болезнями животных № 6" физическим и юридическим лицам всех форм собственности в соответствии с постановлением Правительства Российской Федерации от 06.08.1998  № 898 "Об утверждении правил оказания платных ветеринарных услуг".</t>
  </si>
  <si>
    <t>1 тушка</t>
  </si>
  <si>
    <t>Дополнительные исследования мяса (по показаниям):</t>
  </si>
  <si>
    <t xml:space="preserve">- проба варкой </t>
  </si>
  <si>
    <t>- реакция на пероксидазу</t>
  </si>
  <si>
    <t>- определение рН</t>
  </si>
  <si>
    <t>- реакция с сернокислой медью</t>
  </si>
  <si>
    <t>- определение летучих жирных кислот</t>
  </si>
  <si>
    <t>1 партия до 50 кг</t>
  </si>
  <si>
    <t>Ветеринарно-санитарная экспертиза рыбы и других гидробионтов:</t>
  </si>
  <si>
    <t>1 партия до 100 кг</t>
  </si>
  <si>
    <t>1 партия свыше 100 кг</t>
  </si>
  <si>
    <t>Ветеринарно-санитарная экспертиза молока:</t>
  </si>
  <si>
    <t>- определение плотности (ареометром)</t>
  </si>
  <si>
    <t>- определение кислотности молока (титриметрическим методом)</t>
  </si>
  <si>
    <t>- бактериологическое исследование молока (редуктазная проба)</t>
  </si>
  <si>
    <t>- определение плотности, жира, сухого обезжиренного молочного остатка, добавленной воды в молоке приборным методом (анализатором молока)</t>
  </si>
  <si>
    <t>- определение количества соматических клеток прибором Соматос</t>
  </si>
  <si>
    <t>- определение остаточного количества антибиотиков в молоке</t>
  </si>
  <si>
    <t>- определение содержания сухого обезжиренного молочного  остатка  (СОМО)</t>
  </si>
  <si>
    <t>- определение фальсификации молока примесью соды</t>
  </si>
  <si>
    <t>- исследование молока на наличие пероксидазы (при подозрении на кипячение)</t>
  </si>
  <si>
    <t>Ветеринарно-санитарная экспертиза молочных и кисломолочных продуктов (сметана, сливки, творог, ряженка, мацони, варенец, йогурт и др.):</t>
  </si>
  <si>
    <t>- определение кислотности (титриметрическим методом)</t>
  </si>
  <si>
    <t>- определение фальсификации молочных продуктов примесью соды</t>
  </si>
  <si>
    <t>Ветеринарно-санитарная экспертиза масла сливочного, топленого:</t>
  </si>
  <si>
    <t xml:space="preserve">- органолептическая оценка 
</t>
  </si>
  <si>
    <t>- определение влаги в сливочном масле</t>
  </si>
  <si>
    <t>- определение фальсификации сливочного масла растительными маслами, сыром или творогом</t>
  </si>
  <si>
    <t>Ветеринарно-санитарная экспертиза брынзы и сыра домашнего изготовления:</t>
  </si>
  <si>
    <t xml:space="preserve">- определение поваренной соли </t>
  </si>
  <si>
    <t>Ветеринарно-санитарная экспертиза кумыса:</t>
  </si>
  <si>
    <t>1 партия до 50 штук</t>
  </si>
  <si>
    <t>Ветеринарно-санитарная экспертиза свежих овощей, корнеклубнеплодов, фруктов, ягод, зелени, бахчевых:</t>
  </si>
  <si>
    <t>- определение нитритов, нитратов с помощью приборов</t>
  </si>
  <si>
    <t>- определение процентного содержания рассола</t>
  </si>
  <si>
    <t>- определение процентного содержания поваренной соли</t>
  </si>
  <si>
    <t>- определение общей кислотности (титриметрическим методом)</t>
  </si>
  <si>
    <t>Ветеринарно-санитарная экспертиза орехов, грибов свежих, сушеных (трубчатые грибы):</t>
  </si>
  <si>
    <t>грибов (1 партия до 10 кг), орехов (1 партия до 50 кг)</t>
  </si>
  <si>
    <t>- органолептическая оценка, определение вида грибов (орехов)</t>
  </si>
  <si>
    <t>Ветеринарно-санитарная экспертиза сухофруктов:</t>
  </si>
  <si>
    <t>- определение влажности</t>
  </si>
  <si>
    <t>Ветеринарно-санитарная экспертиза мёда пчелиного, в том числе сотового:</t>
  </si>
  <si>
    <t>с каждой ёмкости весом до 50 кг</t>
  </si>
  <si>
    <t>- определение диастазной активности</t>
  </si>
  <si>
    <t>- определение оксиметилфурфурола</t>
  </si>
  <si>
    <t xml:space="preserve">- определение механических примесей </t>
  </si>
  <si>
    <t>- определение примеси крахмальной патоки</t>
  </si>
  <si>
    <t>- определение крахмала и муки</t>
  </si>
  <si>
    <t>Биркование туш, полутуш, четвертин</t>
  </si>
  <si>
    <t>от одной партии, туши</t>
  </si>
  <si>
    <t>РАЗДЕЛ 4. Ветеринарно-санитарная экспертиза продовольственного сырья, пищевых продуктов животного и растительного происхождения в лаборатории ветеринарно-санитарной экспертизы на продовольственном рынке и других местах торговли, предприятиях по производству, переработке и хранению продуктов и сырья животного происхождения.</t>
  </si>
  <si>
    <t>Ветеринарно-санитарная экспертиза мяса и мясопродуктов в сельскохозяйственных и мясоперерабатывающих предприятиях:</t>
  </si>
  <si>
    <t>4.1.3.</t>
  </si>
  <si>
    <t>4.1.4.</t>
  </si>
  <si>
    <t>4.1.5.</t>
  </si>
  <si>
    <t xml:space="preserve"> - говядины, конины, оленины</t>
  </si>
  <si>
    <t xml:space="preserve"> - свинины</t>
  </si>
  <si>
    <t>Ветеринарно-санитарная экспертиза мяса убойных и диких животных с клеймением овальным клеймом:</t>
  </si>
  <si>
    <t xml:space="preserve"> - баранины, козлятины</t>
  </si>
  <si>
    <t xml:space="preserve"> - мяса кролика, зайца, нутрии</t>
  </si>
  <si>
    <t xml:space="preserve"> - медвежатины</t>
  </si>
  <si>
    <t xml:space="preserve"> - мяса морских животных (нерпы, сивуча и др.) </t>
  </si>
  <si>
    <t xml:space="preserve">- бактериоскопия (микроскопия) </t>
  </si>
  <si>
    <t>Дополнительные исследования животных жиров (по показаниям):</t>
  </si>
  <si>
    <t>Ветеринарно-санитарная экспертиза животных жиров (сало (шпик), топленых жиров)</t>
  </si>
  <si>
    <t>1 партия до 25 кг</t>
  </si>
  <si>
    <t xml:space="preserve">- ветеринарно-санитарная экспертиза свежей, охлажденной, свежемороженной рыбы и др. гидробионтов          </t>
  </si>
  <si>
    <t>- формольная реакция</t>
  </si>
  <si>
    <t>Ветеринарно-санитарная экспертиза квашеных, соленых, маринованых, моченых овощей, фруктов, бахчевых и т.д:</t>
  </si>
  <si>
    <t>Ветеринарно-санитарная экспертиза семян тыквы, подсолнечника</t>
  </si>
  <si>
    <t>Идентификация груза перед оформлением ветеринарных сопроводительных документов</t>
  </si>
  <si>
    <t xml:space="preserve"> - говядины, конины</t>
  </si>
  <si>
    <t xml:space="preserve"> - мяса сельскохозяйственной птицы</t>
  </si>
  <si>
    <t>Ветеринарно-санитарная экспертиза оленины</t>
  </si>
  <si>
    <t>Ветеринарно-санитарная экспертиза медвежатины</t>
  </si>
  <si>
    <t xml:space="preserve"> - мяса кролика, нутрии</t>
  </si>
  <si>
    <t xml:space="preserve">Ветеринарно-санитарная экспертиза мяса морских животных (нерпы, сивуча и др.) </t>
  </si>
  <si>
    <t>Ветеринарно-санитарная экспертиза мяса зайца</t>
  </si>
  <si>
    <t>1 партия до 15 кг</t>
  </si>
  <si>
    <t>4.23.1.</t>
  </si>
  <si>
    <t>4.23.2.</t>
  </si>
  <si>
    <t>4.23.3.</t>
  </si>
  <si>
    <t>4.23.4.</t>
  </si>
  <si>
    <t>4.23.5.</t>
  </si>
  <si>
    <t>4.23.6.</t>
  </si>
  <si>
    <t>4.23.7.</t>
  </si>
  <si>
    <t>4.24.1.</t>
  </si>
  <si>
    <t>4.24.2.</t>
  </si>
  <si>
    <t>4.24.3.</t>
  </si>
  <si>
    <t>4.24.4.</t>
  </si>
  <si>
    <t>4.24.5.</t>
  </si>
  <si>
    <t>4.25.1.</t>
  </si>
  <si>
    <t>4.25.2.</t>
  </si>
  <si>
    <t>4.25.3.</t>
  </si>
  <si>
    <t>4.26.1.</t>
  </si>
  <si>
    <t>4.26.2.</t>
  </si>
  <si>
    <t>4.26.3.</t>
  </si>
  <si>
    <t>4.26.4.</t>
  </si>
  <si>
    <t>4.26.5.</t>
  </si>
  <si>
    <t>4.26.6.</t>
  </si>
  <si>
    <t>4.26.7.</t>
  </si>
  <si>
    <t>4.27.1.</t>
  </si>
  <si>
    <t>4.27.2.</t>
  </si>
  <si>
    <t>4.27.3.</t>
  </si>
  <si>
    <t>4.27.4.</t>
  </si>
  <si>
    <t>4.27.5.</t>
  </si>
  <si>
    <t>4.28.1.</t>
  </si>
  <si>
    <t>4.28.2.</t>
  </si>
  <si>
    <t>4.28.3.</t>
  </si>
  <si>
    <t>4.28.4.</t>
  </si>
  <si>
    <t>4.29.1.</t>
  </si>
  <si>
    <t>4.29.2.</t>
  </si>
  <si>
    <t>4.29.3.</t>
  </si>
  <si>
    <t>4.32.1.</t>
  </si>
  <si>
    <t>4.32.2.</t>
  </si>
  <si>
    <t>4.33.1.</t>
  </si>
  <si>
    <t>4.33.2.</t>
  </si>
  <si>
    <t>4.35.</t>
  </si>
  <si>
    <t>4.36.</t>
  </si>
  <si>
    <t>4.39.</t>
  </si>
  <si>
    <t>4.40.</t>
  </si>
  <si>
    <t>4.41.</t>
  </si>
  <si>
    <t>Ветеринарно-санитарная экспертиза биологических отходов, подлежащих обеззараживанию (утилизации), для оформления ветеринарных сопроводительных документов.</t>
  </si>
  <si>
    <t>4.23.8.</t>
  </si>
  <si>
    <t>4.23.9.</t>
  </si>
  <si>
    <t>4.23.10.</t>
  </si>
  <si>
    <t>4.23.11.</t>
  </si>
  <si>
    <t>4.23.12.</t>
  </si>
  <si>
    <t>4.23.13.</t>
  </si>
  <si>
    <t>4.23.14.</t>
  </si>
  <si>
    <t>4.24.6.</t>
  </si>
  <si>
    <t>4.24.7.</t>
  </si>
  <si>
    <t>4.26.8.</t>
  </si>
  <si>
    <t>4.26.9.</t>
  </si>
  <si>
    <t>4.26.10.</t>
  </si>
  <si>
    <t>4.26.11.</t>
  </si>
  <si>
    <t>4.26.12.</t>
  </si>
  <si>
    <t>4.26.13.</t>
  </si>
  <si>
    <t>4.26.14.</t>
  </si>
  <si>
    <t>4.27.6.</t>
  </si>
  <si>
    <t>4.27.7.</t>
  </si>
  <si>
    <t>4.28.5.</t>
  </si>
  <si>
    <t>4.29.4.</t>
  </si>
  <si>
    <t>4.30.1.</t>
  </si>
  <si>
    <t>4.30.2.</t>
  </si>
  <si>
    <t>4.30.3.</t>
  </si>
  <si>
    <t>4.33.3.</t>
  </si>
  <si>
    <t>4.33.4.</t>
  </si>
  <si>
    <t>4.34.1.</t>
  </si>
  <si>
    <t>4.34.2.</t>
  </si>
  <si>
    <t>4.36.1.</t>
  </si>
  <si>
    <t>4.36.2.</t>
  </si>
  <si>
    <t>4.39.1.</t>
  </si>
  <si>
    <t>4.39.2.</t>
  </si>
  <si>
    <t>4.39.3.</t>
  </si>
  <si>
    <t>4.39.4.</t>
  </si>
  <si>
    <t>4.39.5.</t>
  </si>
  <si>
    <t>4.39.6.</t>
  </si>
  <si>
    <t>4.39.7.</t>
  </si>
  <si>
    <t>4.39.8.</t>
  </si>
  <si>
    <t>4.39.9.</t>
  </si>
  <si>
    <t>4.39.10.</t>
  </si>
  <si>
    <t>4.31.1.</t>
  </si>
  <si>
    <t>1 партия свыше 100 штук</t>
  </si>
  <si>
    <t>1 партия от 50 до 100 штук</t>
  </si>
  <si>
    <t>4.31.2.</t>
  </si>
  <si>
    <t>Ветеринарно-санитарная экспертиза продукции и сырья животного происхождения при производстве партии подконтрольного товара (исключая производство для целей личного потребления), оценка и подтверждение соответствия безопасности в ветеринарном отношениии подконтрольного товара при перемещении (перевозке), при переходе права собственности на подконтрольный товар.</t>
  </si>
  <si>
    <t>Ветеринарно-санитарная экспертиза молока и молочных продуктов (органолептика, чистота, плотность, кислотность)</t>
  </si>
  <si>
    <t>Ветеринарно-санитарная экспертиза продуктов животного и растительного происхождения в лаборатории ветеринарно-санитарной экспертизы.</t>
  </si>
  <si>
    <t>Ветеринарно-санитарная экспертиза продуктов растительного происхождения:</t>
  </si>
  <si>
    <t>гель для УЗИ</t>
  </si>
  <si>
    <t>Искуственое осеменение КРС</t>
  </si>
  <si>
    <t>1.3.55  Искуственное осеменение КРС</t>
  </si>
  <si>
    <t>Вызов ветеринарного специалиста к продуктивным животным (на транспорте учреждения)</t>
  </si>
  <si>
    <t>от 08 декабря № 40</t>
  </si>
  <si>
    <t>Общий анализ мочи (приборным методом) без учета тест-полосок</t>
  </si>
  <si>
    <t>УЗИ печени и желчевыводящей системы</t>
  </si>
  <si>
    <t>УЗИ органов мочевыделительной системы</t>
  </si>
  <si>
    <t xml:space="preserve">УЗИ простаты </t>
  </si>
  <si>
    <t>УЗИ семенников (в том числе у крипторхов)</t>
  </si>
  <si>
    <t>УЗИ органов брюшной полости (обзорное)</t>
  </si>
  <si>
    <t>УЗИ мелких органов (поджелудочная железа, щитовидная железа, надпочечники)</t>
  </si>
  <si>
    <t>УЗИ брюшной полости</t>
  </si>
  <si>
    <t>УЗИ лёгких</t>
  </si>
  <si>
    <t>УЗИ органов грудной полости (обзорное)</t>
  </si>
  <si>
    <t>УЗИ наружных мягких тканей</t>
  </si>
  <si>
    <t>Оформление развёрнутого протокола исследования УЗИ</t>
  </si>
  <si>
    <t>УЗИ органов желудочно-кишечного тракта (желудок, кишечник)</t>
  </si>
  <si>
    <t>1 протокол</t>
  </si>
  <si>
    <t>1.3.53 Оформление развёрнутого протокола исследования УЗИ</t>
  </si>
  <si>
    <t>1.9.12. Резекция тонкой кишки</t>
  </si>
  <si>
    <t xml:space="preserve"> Руководителя агентства ветеринарии и племенного</t>
  </si>
  <si>
    <t>Кузьменко Р. К.</t>
  </si>
  <si>
    <t>" _____" _____________ 2025 г</t>
  </si>
  <si>
    <t>1.1.13. Назначение лечения, оформление рецепта, выдача рекомендаций</t>
  </si>
  <si>
    <t>1.2.11. Лапароцентез для эвакуации патологического содержимого брюшной полости животным весом от 5 до 15 кг</t>
  </si>
  <si>
    <t>1.2.12. Лапароцентез для эвакуации патологического содержимого брюшной полости животным весом более 15 кг</t>
  </si>
  <si>
    <t>1.2.13. Лечение атонии (гипотонии) преджелудков у КРС</t>
  </si>
  <si>
    <t>1.2.14. Лечение атонии (гипотонии) преджелудков у МРС</t>
  </si>
  <si>
    <t>1.2.15. Оказание помощи при вздутии рубца (руминоцентез)</t>
  </si>
  <si>
    <t>1.2.16. Ректальное удаление фекалий мелких животных</t>
  </si>
  <si>
    <t>1.2.17. Ректальное удаление фекалий крупных животных</t>
  </si>
  <si>
    <t>1.2.18. Клизма очистительная мелким животным</t>
  </si>
  <si>
    <t>1.2.19. Клизма очистительная крупных животных</t>
  </si>
  <si>
    <t>1.2.20. Поверхностная анестезия</t>
  </si>
  <si>
    <t>1.2.21. Анестезия инфильтрационная</t>
  </si>
  <si>
    <t>1.2.22. Анестезия эпидуральная</t>
  </si>
  <si>
    <t>1.2.23. Анестезия проводниковая</t>
  </si>
  <si>
    <t>1.2.24. Наркоз внутривенный (общая анестезия) кошке</t>
  </si>
  <si>
    <t>1.2.25. Наркоз внутривенный (общая анестезия) собаке весом до 5 кг</t>
  </si>
  <si>
    <t>1.2.26. Наркоз внутривенный (общая анестезия) собаке весом от 5 до 15 кг</t>
  </si>
  <si>
    <t>1.2.27. Наркоз внутривенный (общая анестезия) собаке весом более 15 кг</t>
  </si>
  <si>
    <t>1.2.28. Внутривенная инъекция собакам крупным, средним</t>
  </si>
  <si>
    <t>1.2.29. Внутривенная инъекция кошкам, щенкам, мелким собакам</t>
  </si>
  <si>
    <t>1.2.30. Подкожные, внутримышечные инъекции</t>
  </si>
  <si>
    <t>1.2.31. Внутрисуставные, внутриполостные инъекции</t>
  </si>
  <si>
    <t>1.2.32. Внутриматочное введение лекарственных средств</t>
  </si>
  <si>
    <t>1.2.33. Субконъюктевальное введение лекарственных средств</t>
  </si>
  <si>
    <t>1.2.34. Ретробульбарное введение лекарственных средств</t>
  </si>
  <si>
    <t>1.2.35. Внутривымянное введение лекарственных средств</t>
  </si>
  <si>
    <t>1.2.36. Введение воздуха в вымя</t>
  </si>
  <si>
    <t>1.2.37. Пероральное введение лекарственных средств</t>
  </si>
  <si>
    <t>1.2.38. Ректальное введение лекарственных средств</t>
  </si>
  <si>
    <t>1.2.39. Остановка наружного кровотеченья</t>
  </si>
  <si>
    <t>1.2.40. Зондирование пищевода собак</t>
  </si>
  <si>
    <t xml:space="preserve">1.2.41. Зондирование пищевода кошек  </t>
  </si>
  <si>
    <t>1.2.42. Лечение ушибов</t>
  </si>
  <si>
    <t>1.2.43 Лечение экзем</t>
  </si>
  <si>
    <t>1.2.44. Лечение ожогов, обморожений</t>
  </si>
  <si>
    <t>1.2.45. Лечение отека у животных</t>
  </si>
  <si>
    <t>1.2.46. Внутривенная капельная инфузия МРС</t>
  </si>
  <si>
    <t>1.2.47. Внутривенная капельная инфузия КРС</t>
  </si>
  <si>
    <t>1.3.22. Ректальное, мануальное исследование непродуктивных животных</t>
  </si>
  <si>
    <t>1.3.23. Вагинальное, мануальное и инструментальное исследование непродуктивных животных</t>
  </si>
  <si>
    <t>1.3.24. Исследование на эктопаразитов</t>
  </si>
  <si>
    <t>1.3.25. Лапароцентез диагностический</t>
  </si>
  <si>
    <t>1.3.26. Цистоцентез (прокол мочевого пузыря)</t>
  </si>
  <si>
    <t>1.3.27. Санация наружного слухового прохода первичная кошкам</t>
  </si>
  <si>
    <t>1.3.28. Санация наружного слухового прохода первичная собакам</t>
  </si>
  <si>
    <t>1.3.29. Санация наружного слухового прохода повторная кошкам</t>
  </si>
  <si>
    <t>1.3.30. Санация наружного слухового прохода повторная собакам</t>
  </si>
  <si>
    <t>1.3.31. Пункция сустава</t>
  </si>
  <si>
    <t>1.3.32. Пункция полости</t>
  </si>
  <si>
    <t>1.3. 33. Исследование животных на субклинический мастит</t>
  </si>
  <si>
    <t>Аппарат УЗИ</t>
  </si>
  <si>
    <t>440</t>
  </si>
  <si>
    <t>1.3.40. УЗИ органов мочевыделительной системы (с оформлением отчёта по результатам исследования)</t>
  </si>
  <si>
    <t>1.3.41. УЗИ простаты (с оформлением отчёта по результатам исследования)</t>
  </si>
  <si>
    <t>1.3.42.  УЗИ семенников (в том числе у крипторхов), с оформлением отчёта по результатам исследования</t>
  </si>
  <si>
    <t>1.3.43.  УЗ диагностика беремености (с оформлением отчёта по результатам исследования)</t>
  </si>
  <si>
    <t>1.3.44.   УЗИ матки и яичников (с оформлением отчёта по результатам исследования)</t>
  </si>
  <si>
    <t>1.3.45. УЗИ органов брюшной полости (обзорное), с оформлением отчёта по результатам исследования</t>
  </si>
  <si>
    <t xml:space="preserve">1.3.46. УЗИ мелких органов (поджелудочная железа, щитовидная железа, надпочечники), с оформлением </t>
  </si>
  <si>
    <t xml:space="preserve">1.3.47 УЗИ органов желудочно-кишечного тракта (желудок, кишечник), с оформлением отчёта по </t>
  </si>
  <si>
    <t>1.3.48  УЗИ брюшной полости (с оформлением отчёта по результатам исследования)</t>
  </si>
  <si>
    <t>1.3.49 УЗИ сердца (с оформлением отчёта по результатам исследования)</t>
  </si>
  <si>
    <t>1.3.50  УЗИ лёгких (с оформлением отчёта по результатам исследования)</t>
  </si>
  <si>
    <t>1.3.51  УЗИ грудной полости (обзорное), с оформлением отчёта по результатам исследования</t>
  </si>
  <si>
    <t>1.3.52 УЗИ наружных мягких тканей (с оформлением отчёта по результатам исследования)</t>
  </si>
  <si>
    <t>1.3.38. УЗИ печени и желчевыводящей системы (с оформлением отчёта по результатам исследования)</t>
  </si>
  <si>
    <t>1.3.39. УЗИ селезёнки (с оформлением отчёта по результатам исследования)</t>
  </si>
  <si>
    <t>1.7.3. Операции на пищеводе (удаление инородных тел, лечение дивертикулов и стенозов)</t>
  </si>
  <si>
    <t>1.14.31.1.</t>
  </si>
  <si>
    <t>Исследование на паразитологическую чистоту  мороженой  рыбы</t>
  </si>
  <si>
    <t>4.26.15.</t>
  </si>
  <si>
    <t>Кольцевая реакция с молоком на бруцеллёз</t>
  </si>
  <si>
    <t>Ветеринарно-санитарная экспертиза икры сырца</t>
  </si>
  <si>
    <t>Вызов ветеринарного специалиста к непродуктивным животным (на транспорте учреждения)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</si>
</sst>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1" x14ac:knownFonts="1">
    <font>
      <sz val="10"/>
      <name val="Arial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1.5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0"/>
      <name val="Times New Roman"/>
      <family val="1"/>
      <charset val="204"/>
    </font>
    <font>
      <sz val="8"/>
      <name val="Arial Cyr"/>
      <charset val="204"/>
    </font>
    <font>
      <sz val="10"/>
      <color indexed="10"/>
      <name val="Arial Cyr"/>
      <charset val="204"/>
    </font>
    <font>
      <b/>
      <sz val="10"/>
      <name val="Arial Cyr"/>
      <charset val="204"/>
    </font>
    <font>
      <sz val="12"/>
      <color indexed="10"/>
      <name val="Times New Roman"/>
      <family val="1"/>
      <charset val="204"/>
    </font>
    <font>
      <i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b/>
      <i/>
      <sz val="7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Arial"/>
      <family val="2"/>
      <charset val="204"/>
    </font>
    <font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</font>
    <font>
      <sz val="10"/>
      <name val="Times New Roman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417">
    <xf numFmtId="0" fontId="0" fillId="0" borderId="0" xfId="0"/>
    <xf numFmtId="0" fontId="3" fillId="0" borderId="0" xfId="3" applyFont="1" applyAlignment="1"/>
    <xf numFmtId="0" fontId="2" fillId="0" borderId="0" xfId="3"/>
    <xf numFmtId="0" fontId="2" fillId="0" borderId="0" xfId="3" applyAlignment="1">
      <alignment horizontal="center"/>
    </xf>
    <xf numFmtId="0" fontId="4" fillId="0" borderId="1" xfId="3" applyFont="1" applyBorder="1" applyAlignment="1">
      <alignment horizontal="center" vertical="top" wrapText="1"/>
    </xf>
    <xf numFmtId="0" fontId="4" fillId="0" borderId="1" xfId="3" applyFont="1" applyFill="1" applyBorder="1" applyAlignment="1">
      <alignment horizontal="center" vertical="top" wrapText="1"/>
    </xf>
    <xf numFmtId="0" fontId="5" fillId="2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0" fillId="0" borderId="1" xfId="0" applyBorder="1"/>
    <xf numFmtId="0" fontId="6" fillId="0" borderId="0" xfId="0" applyFont="1" applyBorder="1" applyAlignment="1">
      <alignment vertical="top" wrapText="1"/>
    </xf>
    <xf numFmtId="0" fontId="0" fillId="2" borderId="1" xfId="0" applyFill="1" applyBorder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center"/>
    </xf>
    <xf numFmtId="0" fontId="0" fillId="3" borderId="1" xfId="0" applyFill="1" applyBorder="1"/>
    <xf numFmtId="0" fontId="6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5" fillId="0" borderId="2" xfId="0" applyFont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6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4" fillId="0" borderId="3" xfId="3" applyFont="1" applyFill="1" applyBorder="1" applyAlignment="1">
      <alignment horizontal="center" vertical="top" wrapText="1"/>
    </xf>
    <xf numFmtId="0" fontId="5" fillId="2" borderId="3" xfId="0" applyFont="1" applyFill="1" applyBorder="1"/>
    <xf numFmtId="0" fontId="5" fillId="0" borderId="3" xfId="0" applyFont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14" fontId="5" fillId="0" borderId="1" xfId="0" applyNumberFormat="1" applyFont="1" applyBorder="1"/>
    <xf numFmtId="1" fontId="5" fillId="0" borderId="1" xfId="0" applyNumberFormat="1" applyFont="1" applyBorder="1"/>
    <xf numFmtId="0" fontId="3" fillId="0" borderId="0" xfId="0" applyFont="1"/>
    <xf numFmtId="0" fontId="6" fillId="2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2" xfId="0" applyBorder="1"/>
    <xf numFmtId="0" fontId="7" fillId="0" borderId="2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0" fontId="12" fillId="0" borderId="0" xfId="0" applyFont="1"/>
    <xf numFmtId="0" fontId="13" fillId="0" borderId="0" xfId="0" applyFont="1"/>
    <xf numFmtId="0" fontId="12" fillId="0" borderId="0" xfId="0" applyFont="1" applyFill="1"/>
    <xf numFmtId="1" fontId="12" fillId="0" borderId="0" xfId="0" applyNumberFormat="1" applyFont="1" applyFill="1"/>
    <xf numFmtId="0" fontId="12" fillId="0" borderId="0" xfId="0" applyFont="1" applyFill="1" applyAlignment="1">
      <alignment vertical="top"/>
    </xf>
    <xf numFmtId="0" fontId="12" fillId="0" borderId="0" xfId="0" applyFont="1" applyFill="1" applyAlignment="1"/>
    <xf numFmtId="2" fontId="14" fillId="4" borderId="0" xfId="0" applyNumberFormat="1" applyFont="1" applyFill="1"/>
    <xf numFmtId="2" fontId="12" fillId="0" borderId="0" xfId="0" applyNumberFormat="1" applyFont="1" applyFill="1"/>
    <xf numFmtId="0" fontId="6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3" fontId="3" fillId="0" borderId="0" xfId="0" applyNumberFormat="1" applyFont="1"/>
    <xf numFmtId="3" fontId="6" fillId="0" borderId="0" xfId="0" applyNumberFormat="1" applyFont="1"/>
    <xf numFmtId="0" fontId="12" fillId="5" borderId="0" xfId="0" applyFont="1" applyFill="1"/>
    <xf numFmtId="0" fontId="12" fillId="5" borderId="0" xfId="0" applyFont="1" applyFill="1" applyAlignment="1">
      <alignment horizontal="center"/>
    </xf>
    <xf numFmtId="3" fontId="3" fillId="5" borderId="0" xfId="0" applyNumberFormat="1" applyFont="1" applyFill="1"/>
    <xf numFmtId="3" fontId="6" fillId="0" borderId="0" xfId="0" applyNumberFormat="1" applyFont="1" applyAlignment="1"/>
    <xf numFmtId="3" fontId="12" fillId="5" borderId="0" xfId="0" applyNumberFormat="1" applyFont="1" applyFill="1" applyAlignment="1"/>
    <xf numFmtId="3" fontId="3" fillId="0" borderId="0" xfId="0" applyNumberFormat="1" applyFont="1" applyAlignment="1"/>
    <xf numFmtId="3" fontId="3" fillId="5" borderId="0" xfId="0" applyNumberFormat="1" applyFont="1" applyFill="1" applyAlignment="1"/>
    <xf numFmtId="3" fontId="12" fillId="0" borderId="0" xfId="0" applyNumberFormat="1" applyFont="1" applyAlignment="1"/>
    <xf numFmtId="3" fontId="12" fillId="0" borderId="0" xfId="0" applyNumberFormat="1" applyFont="1" applyFill="1" applyAlignment="1"/>
    <xf numFmtId="1" fontId="16" fillId="0" borderId="0" xfId="0" applyNumberFormat="1" applyFont="1" applyFill="1"/>
    <xf numFmtId="1" fontId="16" fillId="5" borderId="0" xfId="0" applyNumberFormat="1" applyFont="1" applyFill="1"/>
    <xf numFmtId="2" fontId="14" fillId="5" borderId="0" xfId="0" applyNumberFormat="1" applyFont="1" applyFill="1"/>
    <xf numFmtId="0" fontId="5" fillId="0" borderId="0" xfId="0" applyFont="1" applyFill="1"/>
    <xf numFmtId="0" fontId="5" fillId="0" borderId="0" xfId="0" applyFont="1"/>
    <xf numFmtId="0" fontId="5" fillId="5" borderId="0" xfId="0" applyFont="1" applyFill="1"/>
    <xf numFmtId="3" fontId="4" fillId="0" borderId="0" xfId="0" applyNumberFormat="1" applyFont="1" applyAlignment="1">
      <alignment wrapText="1"/>
    </xf>
    <xf numFmtId="3" fontId="18" fillId="0" borderId="0" xfId="0" applyNumberFormat="1" applyFont="1" applyFill="1"/>
    <xf numFmtId="1" fontId="12" fillId="0" borderId="0" xfId="0" applyNumberFormat="1" applyFont="1" applyFill="1" applyAlignment="1"/>
    <xf numFmtId="1" fontId="7" fillId="0" borderId="0" xfId="0" applyNumberFormat="1" applyFont="1" applyFill="1" applyAlignment="1"/>
    <xf numFmtId="1" fontId="12" fillId="0" borderId="0" xfId="0" applyNumberFormat="1" applyFont="1" applyFill="1" applyBorder="1" applyAlignment="1"/>
    <xf numFmtId="0" fontId="0" fillId="0" borderId="0" xfId="0" applyFill="1" applyBorder="1"/>
    <xf numFmtId="3" fontId="19" fillId="3" borderId="0" xfId="0" applyNumberFormat="1" applyFont="1" applyFill="1" applyAlignment="1"/>
    <xf numFmtId="3" fontId="20" fillId="0" borderId="0" xfId="0" applyNumberFormat="1" applyFont="1" applyAlignment="1"/>
    <xf numFmtId="1" fontId="5" fillId="0" borderId="0" xfId="0" applyNumberFormat="1" applyFont="1" applyFill="1"/>
    <xf numFmtId="0" fontId="7" fillId="2" borderId="1" xfId="0" applyFont="1" applyFill="1" applyBorder="1"/>
    <xf numFmtId="0" fontId="7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22" fillId="0" borderId="1" xfId="0" applyFont="1" applyBorder="1" applyAlignment="1">
      <alignment wrapText="1"/>
    </xf>
    <xf numFmtId="0" fontId="6" fillId="6" borderId="1" xfId="0" applyFont="1" applyFill="1" applyBorder="1" applyAlignment="1">
      <alignment horizontal="left" wrapText="1"/>
    </xf>
    <xf numFmtId="0" fontId="0" fillId="6" borderId="1" xfId="0" applyFill="1" applyBorder="1"/>
    <xf numFmtId="0" fontId="5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7" fillId="6" borderId="3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3" fontId="6" fillId="2" borderId="0" xfId="0" applyNumberFormat="1" applyFont="1" applyFill="1" applyAlignment="1"/>
    <xf numFmtId="3" fontId="3" fillId="2" borderId="0" xfId="0" applyNumberFormat="1" applyFont="1" applyFill="1" applyAlignment="1"/>
    <xf numFmtId="3" fontId="12" fillId="2" borderId="0" xfId="0" applyNumberFormat="1" applyFont="1" applyFill="1" applyAlignment="1"/>
    <xf numFmtId="3" fontId="3" fillId="2" borderId="0" xfId="0" applyNumberFormat="1" applyFont="1" applyFill="1"/>
    <xf numFmtId="3" fontId="6" fillId="2" borderId="0" xfId="0" applyNumberFormat="1" applyFont="1" applyFill="1"/>
    <xf numFmtId="3" fontId="20" fillId="2" borderId="0" xfId="0" applyNumberFormat="1" applyFont="1" applyFill="1" applyAlignment="1"/>
    <xf numFmtId="1" fontId="16" fillId="2" borderId="0" xfId="0" applyNumberFormat="1" applyFont="1" applyFill="1"/>
    <xf numFmtId="2" fontId="14" fillId="2" borderId="0" xfId="0" applyNumberFormat="1" applyFont="1" applyFill="1"/>
    <xf numFmtId="3" fontId="18" fillId="2" borderId="0" xfId="0" applyNumberFormat="1" applyFont="1" applyFill="1"/>
    <xf numFmtId="0" fontId="12" fillId="2" borderId="0" xfId="0" applyFont="1" applyFill="1"/>
    <xf numFmtId="0" fontId="2" fillId="0" borderId="0" xfId="1" applyBorder="1"/>
    <xf numFmtId="0" fontId="2" fillId="0" borderId="0" xfId="1"/>
    <xf numFmtId="0" fontId="2" fillId="0" borderId="1" xfId="1" applyBorder="1" applyAlignment="1">
      <alignment horizontal="center" vertical="center" wrapText="1"/>
    </xf>
    <xf numFmtId="0" fontId="2" fillId="0" borderId="1" xfId="1" applyBorder="1"/>
    <xf numFmtId="165" fontId="24" fillId="0" borderId="1" xfId="1" applyNumberFormat="1" applyFont="1" applyBorder="1" applyAlignment="1">
      <alignment horizontal="center"/>
    </xf>
    <xf numFmtId="165" fontId="2" fillId="0" borderId="1" xfId="1" applyNumberFormat="1" applyBorder="1"/>
    <xf numFmtId="0" fontId="2" fillId="0" borderId="1" xfId="1" applyBorder="1" applyAlignment="1">
      <alignment horizontal="center"/>
    </xf>
    <xf numFmtId="2" fontId="2" fillId="0" borderId="1" xfId="1" applyNumberFormat="1" applyBorder="1"/>
    <xf numFmtId="165" fontId="2" fillId="0" borderId="1" xfId="1" applyNumberFormat="1" applyBorder="1" applyAlignment="1">
      <alignment horizontal="center"/>
    </xf>
    <xf numFmtId="0" fontId="2" fillId="0" borderId="1" xfId="1" applyFill="1" applyBorder="1" applyAlignment="1">
      <alignment horizontal="center" vertical="center" wrapText="1"/>
    </xf>
    <xf numFmtId="3" fontId="2" fillId="0" borderId="1" xfId="1" applyNumberFormat="1" applyBorder="1" applyAlignment="1">
      <alignment horizontal="center"/>
    </xf>
    <xf numFmtId="164" fontId="2" fillId="0" borderId="1" xfId="1" applyNumberFormat="1" applyBorder="1"/>
    <xf numFmtId="0" fontId="2" fillId="0" borderId="1" xfId="1" applyFill="1" applyBorder="1" applyAlignment="1">
      <alignment wrapText="1"/>
    </xf>
    <xf numFmtId="0" fontId="2" fillId="0" borderId="1" xfId="1" applyFill="1" applyBorder="1"/>
    <xf numFmtId="2" fontId="2" fillId="0" borderId="0" xfId="1" applyNumberFormat="1"/>
    <xf numFmtId="0" fontId="25" fillId="0" borderId="1" xfId="1" applyFont="1" applyBorder="1"/>
    <xf numFmtId="0" fontId="2" fillId="0" borderId="1" xfId="1" applyFont="1" applyBorder="1"/>
    <xf numFmtId="0" fontId="10" fillId="0" borderId="6" xfId="0" applyFont="1" applyBorder="1" applyAlignment="1"/>
    <xf numFmtId="164" fontId="2" fillId="0" borderId="1" xfId="1" applyNumberFormat="1" applyFill="1" applyBorder="1"/>
    <xf numFmtId="0" fontId="0" fillId="7" borderId="1" xfId="0" applyFill="1" applyBorder="1"/>
    <xf numFmtId="0" fontId="7" fillId="6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3" fillId="0" borderId="6" xfId="0" applyFont="1" applyBorder="1" applyAlignment="1"/>
    <xf numFmtId="0" fontId="2" fillId="0" borderId="1" xfId="1" applyFill="1" applyBorder="1" applyAlignment="1">
      <alignment horizontal="center"/>
    </xf>
    <xf numFmtId="0" fontId="10" fillId="0" borderId="7" xfId="0" applyFont="1" applyBorder="1" applyAlignment="1"/>
    <xf numFmtId="0" fontId="26" fillId="0" borderId="1" xfId="0" applyFont="1" applyFill="1" applyBorder="1" applyAlignment="1">
      <alignment horizontal="left" wrapText="1"/>
    </xf>
    <xf numFmtId="2" fontId="10" fillId="0" borderId="6" xfId="0" applyNumberFormat="1" applyFont="1" applyBorder="1" applyAlignment="1"/>
    <xf numFmtId="0" fontId="2" fillId="0" borderId="1" xfId="1" applyFont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0" xfId="1" applyFont="1"/>
    <xf numFmtId="0" fontId="2" fillId="0" borderId="1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0" xfId="1" applyFill="1"/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49" fontId="2" fillId="0" borderId="1" xfId="1" applyNumberFormat="1" applyFont="1" applyFill="1" applyBorder="1" applyAlignment="1">
      <alignment horizontal="center"/>
    </xf>
    <xf numFmtId="2" fontId="2" fillId="0" borderId="1" xfId="1" applyNumberFormat="1" applyFont="1" applyFill="1" applyBorder="1"/>
    <xf numFmtId="0" fontId="24" fillId="0" borderId="1" xfId="1" applyFont="1" applyFill="1" applyBorder="1" applyAlignment="1">
      <alignment wrapText="1"/>
    </xf>
    <xf numFmtId="165" fontId="2" fillId="0" borderId="1" xfId="1" applyNumberFormat="1" applyFont="1" applyFill="1" applyBorder="1" applyAlignment="1">
      <alignment horizontal="center"/>
    </xf>
    <xf numFmtId="2" fontId="2" fillId="0" borderId="1" xfId="1" applyNumberFormat="1" applyFill="1" applyBorder="1"/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vertical="top" wrapText="1"/>
    </xf>
    <xf numFmtId="0" fontId="0" fillId="0" borderId="0" xfId="0" applyAlignment="1">
      <alignment horizontal="right"/>
    </xf>
    <xf numFmtId="164" fontId="0" fillId="0" borderId="0" xfId="0" applyNumberFormat="1"/>
    <xf numFmtId="0" fontId="21" fillId="0" borderId="0" xfId="0" applyFont="1" applyAlignment="1">
      <alignment horizontal="right"/>
    </xf>
    <xf numFmtId="164" fontId="21" fillId="0" borderId="0" xfId="0" applyNumberFormat="1" applyFont="1"/>
    <xf numFmtId="164" fontId="27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165" fontId="2" fillId="0" borderId="1" xfId="1" applyNumberFormat="1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3" fontId="2" fillId="0" borderId="1" xfId="1" applyNumberFormat="1" applyFill="1" applyBorder="1" applyAlignment="1">
      <alignment horizontal="center"/>
    </xf>
    <xf numFmtId="3" fontId="2" fillId="0" borderId="1" xfId="1" applyNumberFormat="1" applyFont="1" applyFill="1" applyBorder="1" applyAlignment="1">
      <alignment horizontal="center"/>
    </xf>
    <xf numFmtId="165" fontId="2" fillId="0" borderId="1" xfId="1" applyNumberFormat="1" applyFill="1" applyBorder="1" applyAlignment="1">
      <alignment horizontal="center"/>
    </xf>
    <xf numFmtId="164" fontId="24" fillId="0" borderId="1" xfId="1" applyNumberFormat="1" applyFont="1" applyFill="1" applyBorder="1"/>
    <xf numFmtId="164" fontId="25" fillId="0" borderId="1" xfId="1" applyNumberFormat="1" applyFont="1" applyBorder="1"/>
    <xf numFmtId="0" fontId="24" fillId="0" borderId="0" xfId="1" applyFont="1" applyFill="1" applyBorder="1" applyAlignment="1">
      <alignment wrapText="1"/>
    </xf>
    <xf numFmtId="165" fontId="2" fillId="0" borderId="0" xfId="1" applyNumberFormat="1" applyFont="1" applyFill="1" applyBorder="1" applyAlignment="1">
      <alignment horizontal="center"/>
    </xf>
    <xf numFmtId="49" fontId="2" fillId="0" borderId="0" xfId="1" applyNumberFormat="1" applyFont="1" applyFill="1" applyBorder="1" applyAlignment="1">
      <alignment horizontal="center"/>
    </xf>
    <xf numFmtId="0" fontId="2" fillId="0" borderId="0" xfId="1" applyFill="1" applyBorder="1" applyAlignment="1">
      <alignment horizontal="center"/>
    </xf>
    <xf numFmtId="164" fontId="2" fillId="0" borderId="0" xfId="1" applyNumberFormat="1" applyFill="1" applyBorder="1"/>
    <xf numFmtId="164" fontId="25" fillId="0" borderId="1" xfId="1" applyNumberFormat="1" applyFont="1" applyFill="1" applyBorder="1"/>
    <xf numFmtId="0" fontId="25" fillId="0" borderId="1" xfId="1" applyFont="1" applyFill="1" applyBorder="1" applyAlignment="1">
      <alignment wrapText="1"/>
    </xf>
    <xf numFmtId="0" fontId="25" fillId="0" borderId="0" xfId="1" applyFont="1" applyBorder="1"/>
    <xf numFmtId="0" fontId="25" fillId="0" borderId="0" xfId="1" applyFont="1"/>
    <xf numFmtId="0" fontId="2" fillId="0" borderId="0" xfId="1" applyFill="1" applyBorder="1"/>
    <xf numFmtId="164" fontId="25" fillId="0" borderId="0" xfId="1" applyNumberFormat="1" applyFont="1" applyBorder="1"/>
    <xf numFmtId="165" fontId="2" fillId="0" borderId="1" xfId="1" applyNumberFormat="1" applyFill="1" applyBorder="1"/>
    <xf numFmtId="0" fontId="2" fillId="0" borderId="0" xfId="1" applyAlignment="1">
      <alignment horizontal="center"/>
    </xf>
    <xf numFmtId="0" fontId="28" fillId="2" borderId="1" xfId="0" applyFont="1" applyFill="1" applyBorder="1"/>
    <xf numFmtId="2" fontId="5" fillId="0" borderId="1" xfId="0" applyNumberFormat="1" applyFont="1" applyBorder="1" applyAlignment="1">
      <alignment horizontal="center"/>
    </xf>
    <xf numFmtId="0" fontId="30" fillId="2" borderId="1" xfId="0" applyFont="1" applyFill="1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31" fillId="0" borderId="0" xfId="0" applyFont="1"/>
    <xf numFmtId="0" fontId="5" fillId="8" borderId="1" xfId="0" applyFont="1" applyFill="1" applyBorder="1" applyAlignment="1">
      <alignment horizontal="center" wrapText="1"/>
    </xf>
    <xf numFmtId="165" fontId="2" fillId="0" borderId="1" xfId="1" applyNumberFormat="1" applyFont="1" applyBorder="1"/>
    <xf numFmtId="2" fontId="2" fillId="0" borderId="1" xfId="1" applyNumberFormat="1" applyFont="1" applyBorder="1"/>
    <xf numFmtId="0" fontId="2" fillId="0" borderId="2" xfId="1" applyBorder="1" applyAlignment="1">
      <alignment horizontal="center" vertical="center" wrapText="1"/>
    </xf>
    <xf numFmtId="0" fontId="2" fillId="0" borderId="2" xfId="1" applyFill="1" applyBorder="1" applyAlignment="1">
      <alignment horizontal="center" vertical="center" wrapText="1"/>
    </xf>
    <xf numFmtId="0" fontId="2" fillId="0" borderId="6" xfId="1" applyFill="1" applyBorder="1"/>
    <xf numFmtId="0" fontId="2" fillId="0" borderId="6" xfId="1" applyBorder="1"/>
    <xf numFmtId="164" fontId="2" fillId="0" borderId="6" xfId="1" applyNumberFormat="1" applyBorder="1"/>
    <xf numFmtId="0" fontId="7" fillId="0" borderId="1" xfId="2" applyFont="1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0" fillId="0" borderId="0" xfId="0" applyBorder="1"/>
    <xf numFmtId="0" fontId="5" fillId="0" borderId="1" xfId="0" applyFont="1" applyFill="1" applyBorder="1" applyAlignment="1">
      <alignment horizontal="center"/>
    </xf>
    <xf numFmtId="0" fontId="0" fillId="0" borderId="0" xfId="0" applyFill="1"/>
    <xf numFmtId="1" fontId="5" fillId="4" borderId="1" xfId="0" applyNumberFormat="1" applyFont="1" applyFill="1" applyBorder="1" applyAlignment="1">
      <alignment horizontal="center"/>
    </xf>
    <xf numFmtId="1" fontId="0" fillId="0" borderId="0" xfId="0" applyNumberFormat="1"/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justify"/>
    </xf>
    <xf numFmtId="0" fontId="5" fillId="9" borderId="1" xfId="0" applyFont="1" applyFill="1" applyBorder="1"/>
    <xf numFmtId="0" fontId="5" fillId="9" borderId="1" xfId="0" applyFont="1" applyFill="1" applyBorder="1" applyAlignment="1">
      <alignment horizontal="center"/>
    </xf>
    <xf numFmtId="0" fontId="5" fillId="0" borderId="1" xfId="0" applyFont="1" applyFill="1" applyBorder="1"/>
    <xf numFmtId="164" fontId="2" fillId="0" borderId="1" xfId="1" applyNumberFormat="1" applyFont="1" applyFill="1" applyBorder="1"/>
    <xf numFmtId="164" fontId="2" fillId="0" borderId="1" xfId="1" applyNumberFormat="1" applyFont="1" applyBorder="1"/>
    <xf numFmtId="165" fontId="2" fillId="0" borderId="1" xfId="1" applyNumberFormat="1" applyFont="1" applyFill="1" applyBorder="1"/>
    <xf numFmtId="0" fontId="2" fillId="0" borderId="0" xfId="1" applyFont="1" applyBorder="1"/>
    <xf numFmtId="2" fontId="2" fillId="0" borderId="0" xfId="1" applyNumberFormat="1" applyFont="1"/>
    <xf numFmtId="0" fontId="2" fillId="10" borderId="1" xfId="1" applyFill="1" applyBorder="1" applyAlignment="1">
      <alignment horizontal="right" vertical="center" wrapText="1"/>
    </xf>
    <xf numFmtId="0" fontId="2" fillId="10" borderId="1" xfId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2" fillId="11" borderId="1" xfId="1" applyFill="1" applyBorder="1" applyAlignment="1">
      <alignment horizontal="center" vertical="center" wrapText="1"/>
    </xf>
    <xf numFmtId="0" fontId="2" fillId="11" borderId="1" xfId="1" applyFill="1" applyBorder="1" applyAlignment="1">
      <alignment horizontal="right" vertical="center" wrapText="1"/>
    </xf>
    <xf numFmtId="0" fontId="2" fillId="11" borderId="1" xfId="1" applyFill="1" applyBorder="1" applyAlignment="1">
      <alignment horizontal="center"/>
    </xf>
    <xf numFmtId="164" fontId="2" fillId="11" borderId="1" xfId="1" applyNumberFormat="1" applyFill="1" applyBorder="1"/>
    <xf numFmtId="0" fontId="2" fillId="0" borderId="0" xfId="1" applyFont="1" applyFill="1" applyBorder="1" applyAlignment="1">
      <alignment wrapText="1"/>
    </xf>
    <xf numFmtId="0" fontId="2" fillId="0" borderId="0" xfId="1" applyFont="1" applyFill="1" applyBorder="1" applyAlignment="1">
      <alignment horizontal="center"/>
    </xf>
    <xf numFmtId="2" fontId="2" fillId="0" borderId="0" xfId="1" applyNumberFormat="1" applyFont="1" applyFill="1" applyBorder="1"/>
    <xf numFmtId="0" fontId="25" fillId="0" borderId="0" xfId="1" applyFont="1" applyFill="1" applyBorder="1"/>
    <xf numFmtId="0" fontId="2" fillId="0" borderId="0" xfId="1" applyFont="1" applyFill="1" applyBorder="1"/>
    <xf numFmtId="2" fontId="2" fillId="0" borderId="0" xfId="1" applyNumberFormat="1" applyFont="1" applyFill="1"/>
    <xf numFmtId="1" fontId="0" fillId="0" borderId="1" xfId="0" applyNumberFormat="1" applyFill="1" applyBorder="1" applyAlignment="1">
      <alignment horizontal="center"/>
    </xf>
    <xf numFmtId="1" fontId="2" fillId="0" borderId="1" xfId="1" applyNumberFormat="1" applyFill="1" applyBorder="1" applyAlignment="1">
      <alignment horizontal="center" vertical="center" wrapText="1"/>
    </xf>
    <xf numFmtId="0" fontId="2" fillId="0" borderId="1" xfId="1" applyFill="1" applyBorder="1" applyAlignment="1">
      <alignment horizontal="right" vertical="center" wrapText="1"/>
    </xf>
    <xf numFmtId="0" fontId="25" fillId="0" borderId="1" xfId="1" applyFont="1" applyFill="1" applyBorder="1" applyAlignment="1">
      <alignment horizontal="center"/>
    </xf>
    <xf numFmtId="0" fontId="0" fillId="9" borderId="0" xfId="0" applyFill="1"/>
    <xf numFmtId="164" fontId="5" fillId="0" borderId="2" xfId="0" applyNumberFormat="1" applyFont="1" applyBorder="1" applyAlignment="1">
      <alignment horizontal="center"/>
    </xf>
    <xf numFmtId="164" fontId="2" fillId="0" borderId="0" xfId="1" applyNumberFormat="1"/>
    <xf numFmtId="3" fontId="6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1" fontId="16" fillId="0" borderId="0" xfId="0" applyNumberFormat="1" applyFont="1" applyFill="1" applyAlignment="1">
      <alignment horizontal="center"/>
    </xf>
    <xf numFmtId="2" fontId="14" fillId="4" borderId="0" xfId="0" applyNumberFormat="1" applyFont="1" applyFill="1" applyAlignment="1">
      <alignment horizontal="center"/>
    </xf>
    <xf numFmtId="3" fontId="18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1" fontId="7" fillId="0" borderId="0" xfId="0" applyNumberFormat="1" applyFont="1" applyFill="1" applyAlignment="1">
      <alignment horizontal="center"/>
    </xf>
    <xf numFmtId="0" fontId="7" fillId="12" borderId="3" xfId="0" applyFont="1" applyFill="1" applyBorder="1" applyAlignment="1">
      <alignment horizontal="left" wrapText="1"/>
    </xf>
    <xf numFmtId="0" fontId="7" fillId="12" borderId="8" xfId="0" applyFont="1" applyFill="1" applyBorder="1" applyAlignment="1">
      <alignment horizontal="left" wrapText="1"/>
    </xf>
    <xf numFmtId="0" fontId="5" fillId="12" borderId="1" xfId="0" applyFont="1" applyFill="1" applyBorder="1" applyAlignment="1">
      <alignment horizontal="center"/>
    </xf>
    <xf numFmtId="0" fontId="0" fillId="12" borderId="0" xfId="0" applyFill="1"/>
    <xf numFmtId="0" fontId="34" fillId="0" borderId="1" xfId="0" applyFont="1" applyBorder="1"/>
    <xf numFmtId="0" fontId="3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1" fontId="2" fillId="0" borderId="1" xfId="1" applyNumberFormat="1" applyFill="1" applyBorder="1" applyAlignment="1">
      <alignment horizontal="center"/>
    </xf>
    <xf numFmtId="0" fontId="7" fillId="0" borderId="9" xfId="0" applyFont="1" applyFill="1" applyBorder="1" applyAlignment="1">
      <alignment horizontal="left" wrapText="1"/>
    </xf>
    <xf numFmtId="0" fontId="35" fillId="0" borderId="1" xfId="0" applyFont="1" applyBorder="1" applyAlignment="1"/>
    <xf numFmtId="0" fontId="35" fillId="0" borderId="1" xfId="0" applyFont="1" applyFill="1" applyBorder="1" applyAlignment="1">
      <alignment wrapText="1"/>
    </xf>
    <xf numFmtId="1" fontId="35" fillId="0" borderId="2" xfId="0" applyNumberFormat="1" applyFont="1" applyBorder="1" applyAlignment="1">
      <alignment horizontal="center"/>
    </xf>
    <xf numFmtId="0" fontId="20" fillId="0" borderId="0" xfId="0" applyFont="1"/>
    <xf numFmtId="164" fontId="5" fillId="0" borderId="1" xfId="0" applyNumberFormat="1" applyFont="1" applyBorder="1" applyAlignment="1">
      <alignment horizontal="center"/>
    </xf>
    <xf numFmtId="164" fontId="5" fillId="8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12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64" fontId="5" fillId="9" borderId="1" xfId="0" applyNumberFormat="1" applyFont="1" applyFill="1" applyBorder="1" applyAlignment="1">
      <alignment horizontal="center"/>
    </xf>
    <xf numFmtId="164" fontId="5" fillId="0" borderId="8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5" fillId="0" borderId="1" xfId="0" applyNumberFormat="1" applyFont="1" applyBorder="1" applyAlignment="1">
      <alignment horizontal="center" wrapText="1"/>
    </xf>
    <xf numFmtId="164" fontId="2" fillId="0" borderId="0" xfId="1" applyNumberFormat="1" applyBorder="1"/>
    <xf numFmtId="164" fontId="2" fillId="0" borderId="1" xfId="1" applyNumberForma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7" fillId="0" borderId="1" xfId="0" applyNumberFormat="1" applyFont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49" fontId="37" fillId="0" borderId="1" xfId="0" applyNumberFormat="1" applyFont="1" applyBorder="1" applyAlignment="1">
      <alignment horizontal="left" vertical="center" wrapText="1"/>
    </xf>
    <xf numFmtId="0" fontId="37" fillId="0" borderId="1" xfId="0" applyNumberFormat="1" applyFont="1" applyBorder="1" applyAlignment="1">
      <alignment horizontal="left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left" vertical="center" wrapText="1"/>
    </xf>
    <xf numFmtId="49" fontId="3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wrapText="1"/>
    </xf>
    <xf numFmtId="1" fontId="7" fillId="0" borderId="6" xfId="0" applyNumberFormat="1" applyFont="1" applyBorder="1" applyAlignment="1">
      <alignment horizont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37" fillId="0" borderId="1" xfId="0" applyNumberFormat="1" applyFont="1" applyFill="1" applyBorder="1" applyAlignment="1">
      <alignment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" fontId="37" fillId="0" borderId="1" xfId="0" applyNumberFormat="1" applyFont="1" applyBorder="1" applyAlignment="1">
      <alignment horizontal="center" vertical="center" wrapText="1"/>
    </xf>
    <xf numFmtId="2" fontId="37" fillId="0" borderId="1" xfId="0" applyNumberFormat="1" applyFont="1" applyFill="1" applyBorder="1" applyAlignment="1">
      <alignment horizontal="center" vertical="center" wrapText="1"/>
    </xf>
    <xf numFmtId="164" fontId="37" fillId="0" borderId="1" xfId="0" applyNumberFormat="1" applyFont="1" applyBorder="1" applyAlignment="1">
      <alignment horizontal="center" vertical="center" wrapText="1"/>
    </xf>
    <xf numFmtId="164" fontId="3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7" fillId="0" borderId="6" xfId="0" applyFont="1" applyBorder="1" applyAlignment="1">
      <alignment vertical="center" wrapText="1"/>
    </xf>
    <xf numFmtId="0" fontId="5" fillId="0" borderId="2" xfId="0" applyFont="1" applyBorder="1" applyAlignment="1">
      <alignment horizontal="center" wrapText="1"/>
    </xf>
    <xf numFmtId="0" fontId="7" fillId="0" borderId="3" xfId="0" applyFont="1" applyFill="1" applyBorder="1" applyAlignment="1">
      <alignment horizontal="left" wrapText="1"/>
    </xf>
    <xf numFmtId="0" fontId="40" fillId="0" borderId="1" xfId="0" applyFont="1" applyBorder="1" applyAlignment="1">
      <alignment horizontal="center"/>
    </xf>
    <xf numFmtId="2" fontId="2" fillId="0" borderId="1" xfId="1" applyNumberForma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37" fillId="0" borderId="3" xfId="0" applyNumberFormat="1" applyFont="1" applyBorder="1" applyAlignment="1">
      <alignment horizontal="left" vertical="center" wrapText="1"/>
    </xf>
    <xf numFmtId="0" fontId="37" fillId="0" borderId="8" xfId="0" applyNumberFormat="1" applyFont="1" applyBorder="1" applyAlignment="1">
      <alignment horizontal="left" vertical="center" wrapText="1"/>
    </xf>
    <xf numFmtId="0" fontId="37" fillId="0" borderId="3" xfId="0" applyNumberFormat="1" applyFont="1" applyBorder="1" applyAlignment="1">
      <alignment horizontal="center" vertical="center" wrapText="1"/>
    </xf>
    <xf numFmtId="0" fontId="37" fillId="0" borderId="8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49" fontId="37" fillId="0" borderId="3" xfId="0" applyNumberFormat="1" applyFont="1" applyBorder="1" applyAlignment="1">
      <alignment horizontal="left" vertical="center" wrapText="1"/>
    </xf>
    <xf numFmtId="49" fontId="37" fillId="0" borderId="8" xfId="0" applyNumberFormat="1" applyFont="1" applyBorder="1" applyAlignment="1">
      <alignment horizontal="left" vertical="center" wrapText="1"/>
    </xf>
    <xf numFmtId="0" fontId="37" fillId="0" borderId="3" xfId="0" applyNumberFormat="1" applyFont="1" applyFill="1" applyBorder="1" applyAlignment="1">
      <alignment horizontal="left" vertical="center" wrapText="1"/>
    </xf>
    <xf numFmtId="0" fontId="37" fillId="0" borderId="8" xfId="0" applyNumberFormat="1" applyFont="1" applyFill="1" applyBorder="1" applyAlignment="1">
      <alignment horizontal="left" vertical="center" wrapText="1"/>
    </xf>
    <xf numFmtId="49" fontId="37" fillId="0" borderId="3" xfId="0" applyNumberFormat="1" applyFont="1" applyFill="1" applyBorder="1" applyAlignment="1">
      <alignment horizontal="left" vertical="center" wrapText="1"/>
    </xf>
    <xf numFmtId="49" fontId="37" fillId="0" borderId="8" xfId="0" applyNumberFormat="1" applyFont="1" applyFill="1" applyBorder="1" applyAlignment="1">
      <alignment horizontal="left" vertical="center" wrapText="1"/>
    </xf>
    <xf numFmtId="0" fontId="38" fillId="0" borderId="3" xfId="0" applyNumberFormat="1" applyFont="1" applyFill="1" applyBorder="1" applyAlignment="1">
      <alignment horizontal="left" vertical="center" wrapText="1"/>
    </xf>
    <xf numFmtId="0" fontId="38" fillId="0" borderId="8" xfId="0" applyNumberFormat="1" applyFont="1" applyFill="1" applyBorder="1" applyAlignment="1">
      <alignment horizontal="left" vertical="center" wrapText="1"/>
    </xf>
    <xf numFmtId="49" fontId="38" fillId="0" borderId="3" xfId="0" applyNumberFormat="1" applyFont="1" applyFill="1" applyBorder="1" applyAlignment="1">
      <alignment horizontal="left" vertical="center" wrapText="1"/>
    </xf>
    <xf numFmtId="49" fontId="38" fillId="0" borderId="8" xfId="0" applyNumberFormat="1" applyFont="1" applyFill="1" applyBorder="1" applyAlignment="1">
      <alignment horizontal="left" vertical="center" wrapText="1"/>
    </xf>
    <xf numFmtId="0" fontId="38" fillId="0" borderId="3" xfId="0" applyNumberFormat="1" applyFont="1" applyBorder="1" applyAlignment="1">
      <alignment horizontal="left" vertical="center" wrapText="1"/>
    </xf>
    <xf numFmtId="0" fontId="38" fillId="0" borderId="8" xfId="0" applyNumberFormat="1" applyFont="1" applyBorder="1" applyAlignment="1">
      <alignment horizontal="left" vertical="center" wrapText="1"/>
    </xf>
    <xf numFmtId="49" fontId="38" fillId="0" borderId="3" xfId="0" applyNumberFormat="1" applyFont="1" applyBorder="1" applyAlignment="1">
      <alignment horizontal="left" vertical="center" wrapText="1"/>
    </xf>
    <xf numFmtId="49" fontId="38" fillId="0" borderId="8" xfId="0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7" fillId="0" borderId="8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10" xfId="0" applyNumberFormat="1" applyFont="1" applyFill="1" applyBorder="1" applyAlignment="1">
      <alignment horizontal="left" vertical="center" wrapText="1"/>
    </xf>
    <xf numFmtId="0" fontId="7" fillId="0" borderId="12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49" fontId="7" fillId="0" borderId="10" xfId="0" applyNumberFormat="1" applyFont="1" applyBorder="1" applyAlignment="1">
      <alignment horizontal="left" vertical="top" wrapText="1"/>
    </xf>
    <xf numFmtId="49" fontId="7" fillId="0" borderId="12" xfId="0" applyNumberFormat="1" applyFont="1" applyBorder="1" applyAlignment="1">
      <alignment horizontal="left" vertical="top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5" xfId="0" applyFont="1" applyFill="1" applyBorder="1" applyAlignment="1">
      <alignment horizontal="center" vertical="top" wrapText="1"/>
    </xf>
    <xf numFmtId="0" fontId="36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0" fillId="3" borderId="3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wrapText="1"/>
    </xf>
    <xf numFmtId="0" fontId="7" fillId="0" borderId="8" xfId="0" applyFont="1" applyFill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28" fillId="2" borderId="3" xfId="0" applyFont="1" applyFill="1" applyBorder="1" applyAlignment="1">
      <alignment horizontal="left"/>
    </xf>
    <xf numFmtId="0" fontId="28" fillId="2" borderId="9" xfId="0" applyFont="1" applyFill="1" applyBorder="1" applyAlignment="1">
      <alignment horizontal="left"/>
    </xf>
    <xf numFmtId="0" fontId="28" fillId="2" borderId="8" xfId="0" applyFont="1" applyFill="1" applyBorder="1" applyAlignment="1">
      <alignment horizontal="left"/>
    </xf>
    <xf numFmtId="0" fontId="28" fillId="2" borderId="3" xfId="0" applyFont="1" applyFill="1" applyBorder="1" applyAlignment="1">
      <alignment horizontal="left" wrapText="1"/>
    </xf>
    <xf numFmtId="0" fontId="28" fillId="2" borderId="9" xfId="0" applyFont="1" applyFill="1" applyBorder="1" applyAlignment="1">
      <alignment horizontal="left" wrapText="1"/>
    </xf>
    <xf numFmtId="0" fontId="28" fillId="2" borderId="8" xfId="0" applyFont="1" applyFill="1" applyBorder="1" applyAlignment="1">
      <alignment horizontal="left" wrapText="1"/>
    </xf>
    <xf numFmtId="0" fontId="7" fillId="9" borderId="3" xfId="0" applyFont="1" applyFill="1" applyBorder="1" applyAlignment="1">
      <alignment horizontal="left" wrapText="1"/>
    </xf>
    <xf numFmtId="0" fontId="7" fillId="9" borderId="8" xfId="0" applyFont="1" applyFill="1" applyBorder="1" applyAlignment="1">
      <alignment horizontal="left" wrapText="1"/>
    </xf>
    <xf numFmtId="0" fontId="39" fillId="0" borderId="3" xfId="0" applyFont="1" applyFill="1" applyBorder="1" applyAlignment="1">
      <alignment horizontal="left" wrapText="1"/>
    </xf>
    <xf numFmtId="0" fontId="39" fillId="0" borderId="8" xfId="0" applyFont="1" applyFill="1" applyBorder="1" applyAlignment="1">
      <alignment horizontal="left" wrapText="1"/>
    </xf>
    <xf numFmtId="0" fontId="39" fillId="0" borderId="3" xfId="0" applyFont="1" applyFill="1" applyBorder="1"/>
    <xf numFmtId="0" fontId="39" fillId="0" borderId="8" xfId="0" applyFont="1" applyFill="1" applyBorder="1"/>
    <xf numFmtId="0" fontId="7" fillId="0" borderId="9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horizontal="center" wrapText="1"/>
    </xf>
    <xf numFmtId="0" fontId="0" fillId="0" borderId="0" xfId="0" applyAlignment="1">
      <alignment horizontal="justify" wrapText="1"/>
    </xf>
    <xf numFmtId="0" fontId="20" fillId="13" borderId="0" xfId="0" applyFont="1" applyFill="1" applyAlignment="1">
      <alignment horizontal="justify" wrapText="1"/>
    </xf>
    <xf numFmtId="0" fontId="0" fillId="13" borderId="0" xfId="0" applyFill="1" applyAlignment="1">
      <alignment horizontal="justify" wrapText="1"/>
    </xf>
    <xf numFmtId="0" fontId="4" fillId="0" borderId="3" xfId="3" applyFont="1" applyBorder="1" applyAlignment="1">
      <alignment horizontal="center" vertical="top" wrapText="1"/>
    </xf>
    <xf numFmtId="0" fontId="4" fillId="0" borderId="8" xfId="3" applyFont="1" applyBorder="1" applyAlignment="1">
      <alignment horizontal="center" vertical="top" wrapText="1"/>
    </xf>
    <xf numFmtId="0" fontId="20" fillId="13" borderId="0" xfId="0" applyFont="1" applyFill="1" applyAlignment="1">
      <alignment wrapText="1"/>
    </xf>
    <xf numFmtId="0" fontId="10" fillId="0" borderId="0" xfId="0" applyNumberFormat="1" applyFont="1" applyAlignment="1">
      <alignment horizontal="center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1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2" fillId="5" borderId="0" xfId="0" applyFont="1" applyFill="1" applyAlignment="1">
      <alignment horizontal="center"/>
    </xf>
    <xf numFmtId="0" fontId="15" fillId="4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1" xfId="1" applyBorder="1" applyAlignment="1">
      <alignment horizontal="left" wrapText="1"/>
    </xf>
    <xf numFmtId="0" fontId="25" fillId="0" borderId="1" xfId="1" applyFont="1" applyBorder="1" applyAlignment="1">
      <alignment horizontal="left" wrapText="1"/>
    </xf>
    <xf numFmtId="0" fontId="2" fillId="0" borderId="1" xfId="1" applyBorder="1" applyAlignment="1">
      <alignment horizontal="left"/>
    </xf>
    <xf numFmtId="0" fontId="25" fillId="0" borderId="1" xfId="1" applyFont="1" applyBorder="1" applyAlignment="1">
      <alignment horizontal="left"/>
    </xf>
    <xf numFmtId="0" fontId="25" fillId="0" borderId="3" xfId="1" applyFont="1" applyBorder="1" applyAlignment="1">
      <alignment horizontal="left"/>
    </xf>
    <xf numFmtId="0" fontId="25" fillId="0" borderId="8" xfId="1" applyFont="1" applyBorder="1" applyAlignment="1">
      <alignment horizontal="left"/>
    </xf>
    <xf numFmtId="0" fontId="2" fillId="0" borderId="1" xfId="1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164" fontId="10" fillId="0" borderId="10" xfId="0" applyNumberFormat="1" applyFont="1" applyBorder="1" applyAlignment="1">
      <alignment horizontal="left" wrapText="1"/>
    </xf>
    <xf numFmtId="164" fontId="10" fillId="0" borderId="11" xfId="0" applyNumberFormat="1" applyFont="1" applyBorder="1" applyAlignment="1">
      <alignment horizontal="left" wrapText="1"/>
    </xf>
    <xf numFmtId="0" fontId="2" fillId="0" borderId="1" xfId="1" applyFont="1" applyFill="1" applyBorder="1" applyAlignment="1">
      <alignment horizontal="left"/>
    </xf>
  </cellXfs>
  <cellStyles count="4">
    <cellStyle name="Обычный" xfId="0" builtinId="0"/>
    <cellStyle name="Обычный_Книга1" xfId="1"/>
    <cellStyle name="Обычный_Лист1" xfId="2"/>
    <cellStyle name="Обычный_перечень и  время платных услуг на отправку" xfId="3"/>
  </cellStyles>
  <dxfs count="0"/>
  <tableStyles count="0" defaultTableStyle="TableStyleMedium9" defaultPivotStyle="PivotStyleLight16"/>
  <colors>
    <mruColors>
      <color rgb="FF339933"/>
      <color rgb="FF3F9F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worksheet" Target="worksheets/sheet226.xml"/><Relationship Id="rId247" Type="http://schemas.openxmlformats.org/officeDocument/2006/relationships/worksheet" Target="worksheets/sheet247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37" Type="http://schemas.openxmlformats.org/officeDocument/2006/relationships/worksheet" Target="worksheets/sheet237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248" Type="http://schemas.openxmlformats.org/officeDocument/2006/relationships/worksheet" Target="worksheets/sheet248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82" Type="http://schemas.openxmlformats.org/officeDocument/2006/relationships/worksheet" Target="worksheets/sheet182.xml"/><Relationship Id="rId187" Type="http://schemas.openxmlformats.org/officeDocument/2006/relationships/worksheet" Target="worksheets/sheet187.xml"/><Relationship Id="rId217" Type="http://schemas.openxmlformats.org/officeDocument/2006/relationships/worksheet" Target="worksheets/sheet2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12" Type="http://schemas.openxmlformats.org/officeDocument/2006/relationships/worksheet" Target="worksheets/sheet212.xml"/><Relationship Id="rId233" Type="http://schemas.openxmlformats.org/officeDocument/2006/relationships/worksheet" Target="worksheets/sheet233.xml"/><Relationship Id="rId238" Type="http://schemas.openxmlformats.org/officeDocument/2006/relationships/worksheet" Target="worksheets/sheet238.xml"/><Relationship Id="rId254" Type="http://schemas.openxmlformats.org/officeDocument/2006/relationships/sharedStrings" Target="sharedStrings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2" Type="http://schemas.openxmlformats.org/officeDocument/2006/relationships/worksheet" Target="worksheets/sheet202.xml"/><Relationship Id="rId207" Type="http://schemas.openxmlformats.org/officeDocument/2006/relationships/worksheet" Target="worksheets/sheet207.xml"/><Relationship Id="rId223" Type="http://schemas.openxmlformats.org/officeDocument/2006/relationships/worksheet" Target="worksheets/sheet223.xml"/><Relationship Id="rId228" Type="http://schemas.openxmlformats.org/officeDocument/2006/relationships/worksheet" Target="worksheets/sheet228.xml"/><Relationship Id="rId244" Type="http://schemas.openxmlformats.org/officeDocument/2006/relationships/worksheet" Target="worksheets/sheet244.xml"/><Relationship Id="rId249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3" Type="http://schemas.openxmlformats.org/officeDocument/2006/relationships/worksheet" Target="worksheets/sheet213.xml"/><Relationship Id="rId218" Type="http://schemas.openxmlformats.org/officeDocument/2006/relationships/worksheet" Target="worksheets/sheet218.xml"/><Relationship Id="rId234" Type="http://schemas.openxmlformats.org/officeDocument/2006/relationships/worksheet" Target="worksheets/sheet234.xml"/><Relationship Id="rId239" Type="http://schemas.openxmlformats.org/officeDocument/2006/relationships/worksheet" Target="worksheets/sheet239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50" Type="http://schemas.openxmlformats.org/officeDocument/2006/relationships/externalLink" Target="externalLinks/externalLink2.xml"/><Relationship Id="rId255" Type="http://schemas.openxmlformats.org/officeDocument/2006/relationships/calcChain" Target="calcChain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worksheet" Target="worksheets/sheet208.xml"/><Relationship Id="rId229" Type="http://schemas.openxmlformats.org/officeDocument/2006/relationships/worksheet" Target="worksheets/sheet229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40" Type="http://schemas.openxmlformats.org/officeDocument/2006/relationships/worksheet" Target="worksheets/sheet240.xml"/><Relationship Id="rId245" Type="http://schemas.openxmlformats.org/officeDocument/2006/relationships/worksheet" Target="worksheets/sheet245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219" Type="http://schemas.openxmlformats.org/officeDocument/2006/relationships/worksheet" Target="worksheets/sheet21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0" Type="http://schemas.openxmlformats.org/officeDocument/2006/relationships/worksheet" Target="worksheets/sheet230.xml"/><Relationship Id="rId235" Type="http://schemas.openxmlformats.org/officeDocument/2006/relationships/worksheet" Target="worksheets/sheet235.xml"/><Relationship Id="rId251" Type="http://schemas.openxmlformats.org/officeDocument/2006/relationships/externalLink" Target="externalLinks/externalLink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worksheet" Target="worksheets/sheet225.xml"/><Relationship Id="rId241" Type="http://schemas.openxmlformats.org/officeDocument/2006/relationships/worksheet" Target="worksheets/sheet241.xml"/><Relationship Id="rId246" Type="http://schemas.openxmlformats.org/officeDocument/2006/relationships/worksheet" Target="worksheets/sheet246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36" Type="http://schemas.openxmlformats.org/officeDocument/2006/relationships/worksheet" Target="worksheets/sheet236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252" Type="http://schemas.openxmlformats.org/officeDocument/2006/relationships/theme" Target="theme/theme1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242" Type="http://schemas.openxmlformats.org/officeDocument/2006/relationships/worksheet" Target="worksheets/sheet242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worksheet" Target="worksheets/sheet232.xml"/><Relationship Id="rId253" Type="http://schemas.openxmlformats.org/officeDocument/2006/relationships/styles" Target="styles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243" Type="http://schemas.openxmlformats.org/officeDocument/2006/relationships/worksheet" Target="worksheets/sheet243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geniya/Desktop/&#1055;&#1088;&#1077;&#1081;&#1089;&#1082;&#1091;&#1088;&#1072;&#1085;&#1090;%202025%20(&#1087;&#1088;&#1086;&#1076;&#1086;&#1083;&#1078;&#1077;&#1085;&#1080;&#1077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89;&#1095;&#1077;&#1090;%20&#1087;&#1088;&#1077;&#1081;&#1089;&#1082;&#1091;&#1088;&#1072;&#1085;&#1090;&#1072;%202016/&#1053;&#1086;&#1074;&#1099;&#1081;%20&#1087;&#1077;&#1088;&#1077;&#1095;&#1077;&#1085;&#1100;%20&#1087;&#1083;&#1072;&#1090;&#1085;&#1099;&#1093;%20&#1074;&#1077;&#1090;&#1091;&#1089;&#1083;&#1091;&#1075;_&#1087;&#1088;&#1086;&#1076;&#1086;&#1083;&#1078;&#1077;&#1085;&#1080;&#1077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89;&#1095;&#1077;&#1090;%20&#1087;&#1088;&#1077;&#1081;&#1089;&#1082;&#1091;&#1088;&#1072;&#1085;&#1090;&#1072;%202016/&#1087;&#1077;&#1088;&#1077;&#1095;&#1077;&#1085;&#1100;%20&#1087;&#1083;&#1072;&#1090;&#1085;&#1099;&#1093;%20&#1074;&#1077;&#1090;&#1091;&#1089;&#1083;&#1091;&#1075;%20-&#1087;&#1088;&#1086;&#1076;&#1086;&#1083;&#1078;&#1077;&#1085;&#1080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коэф. накл. затрат"/>
      <sheetName val="расчет коэф. накл. затрат (2)"/>
      <sheetName val="перечень лабор"/>
      <sheetName val="перечень платных услуг Ю-Сах"/>
      <sheetName val="прейскурант"/>
      <sheetName val="1.11.1"/>
      <sheetName val="1.11.2."/>
      <sheetName val="1.11.3."/>
      <sheetName val="1.11.4."/>
      <sheetName val="1.11.5."/>
      <sheetName val="1.11.6."/>
      <sheetName val="1.11.7."/>
      <sheetName val="1.11.8."/>
      <sheetName val="1.11.9."/>
      <sheetName val="1.11.10."/>
      <sheetName val="1.11.11. "/>
      <sheetName val="1.11.12."/>
      <sheetName val="1.11.13."/>
      <sheetName val="1.11.14. "/>
      <sheetName val="1.11.15."/>
      <sheetName val="1.11.16."/>
      <sheetName val="1.11.17."/>
      <sheetName val="1.11.18."/>
      <sheetName val="1.11.19."/>
      <sheetName val="1.11.20.1"/>
      <sheetName val="1.11.20.2"/>
      <sheetName val="1.11.21."/>
      <sheetName val="1.11.22."/>
      <sheetName val="1.11.23."/>
      <sheetName val="1.11.24."/>
      <sheetName val="1.11.25."/>
      <sheetName val="1.11.26."/>
      <sheetName val="1.11.27."/>
      <sheetName val="1.11.28."/>
      <sheetName val="1.12.1."/>
      <sheetName val="1.12.2."/>
      <sheetName val="1.12.3"/>
      <sheetName val="1.12.4."/>
      <sheetName val="1.12.5"/>
      <sheetName val="1.12.6"/>
      <sheetName val="1.13.1."/>
      <sheetName val="1.13.2."/>
      <sheetName val="1.13.3."/>
      <sheetName val="1.13.4."/>
      <sheetName val="1.14.1."/>
      <sheetName val="1.14.2"/>
      <sheetName val="1.14.3"/>
      <sheetName val="1.14.4."/>
      <sheetName val="1.14.5. "/>
      <sheetName val="1.14.6."/>
      <sheetName val="1.14.7."/>
      <sheetName val="1.14.8."/>
      <sheetName val="1.14.9."/>
      <sheetName val="1.14.10."/>
      <sheetName val="1.14.11."/>
      <sheetName val="1.14.12."/>
      <sheetName val="1.14.13."/>
      <sheetName val="1.14.14."/>
      <sheetName val="1.14.15."/>
      <sheetName val="1.14.16"/>
      <sheetName val="1.14.17"/>
      <sheetName val="1.14.18"/>
      <sheetName val="1.14.19."/>
      <sheetName val="1.14.20."/>
      <sheetName val="1.14.21"/>
      <sheetName val="1.14.22"/>
      <sheetName val="1.14.23."/>
      <sheetName val="1.14.24"/>
      <sheetName val="1.14.25"/>
      <sheetName val="1.14.26."/>
      <sheetName val="1.14.27"/>
      <sheetName val="1.14.28."/>
      <sheetName val="1.14.29"/>
      <sheetName val="1.14.30."/>
      <sheetName val="1.14.31.1."/>
      <sheetName val="1.14.31.2."/>
      <sheetName val="1.14.32"/>
      <sheetName val="1.14.33"/>
      <sheetName val="1.14.35"/>
      <sheetName val="1.14.36"/>
      <sheetName val="1.14.37"/>
      <sheetName val="1.14.38"/>
      <sheetName val="1.14.39"/>
      <sheetName val="1.14.40"/>
      <sheetName val="1.14.41"/>
      <sheetName val="1.14.42"/>
      <sheetName val="1.14.43"/>
      <sheetName val="1.14.44"/>
      <sheetName val="1.14.45"/>
      <sheetName val="1.14.46"/>
      <sheetName val="1.14.47"/>
      <sheetName val="1.14.48"/>
      <sheetName val="1.14.49"/>
      <sheetName val="1.14.50"/>
      <sheetName val="1.14.51"/>
      <sheetName val="1.14.52"/>
      <sheetName val="1.14.53"/>
      <sheetName val="1.14.54"/>
      <sheetName val="1.14.55"/>
      <sheetName val="1.14.56"/>
      <sheetName val="1.14.57"/>
      <sheetName val="1.14.58"/>
      <sheetName val="1.14.59"/>
      <sheetName val="1.14.60"/>
      <sheetName val="1.14.61"/>
      <sheetName val="1.14.62"/>
      <sheetName val="1.14.63"/>
      <sheetName val="1.14.64"/>
      <sheetName val="1.14.65"/>
      <sheetName val="1.14.66"/>
      <sheetName val="2.1"/>
      <sheetName val="2.2"/>
      <sheetName val="2.3"/>
      <sheetName val="2.4"/>
      <sheetName val="2.5"/>
      <sheetName val="2.6"/>
      <sheetName val="3.1"/>
      <sheetName val="3.2"/>
      <sheetName val="3.5"/>
      <sheetName val="3.6"/>
      <sheetName val="3.7"/>
      <sheetName val="4.1.1."/>
      <sheetName val="4.1.2."/>
      <sheetName val="4.1.3."/>
      <sheetName val="4.1.4."/>
      <sheetName val="4.1.5."/>
      <sheetName val="4.2."/>
      <sheetName val="4.3."/>
      <sheetName val="4.4."/>
      <sheetName val="4.5."/>
      <sheetName val="4.6."/>
      <sheetName val="4.7."/>
      <sheetName val="4.8."/>
      <sheetName val="4.9."/>
      <sheetName val="4.10."/>
      <sheetName val="4.11."/>
      <sheetName val="4.12."/>
      <sheetName val="4.13."/>
      <sheetName val="4.14."/>
      <sheetName val="4.19."/>
      <sheetName val="4.16."/>
      <sheetName val="4.17."/>
      <sheetName val="4.18."/>
      <sheetName val="4.23.1."/>
      <sheetName val="4.23.2."/>
      <sheetName val="4.23.3."/>
      <sheetName val="4.23.4."/>
      <sheetName val="4.23.5."/>
      <sheetName val="4.23.6."/>
      <sheetName val="4.23.7."/>
      <sheetName val="4.23.8."/>
      <sheetName val="4.23.9."/>
      <sheetName val="4.23.10."/>
      <sheetName val="4.23.11."/>
      <sheetName val="4.23.12."/>
      <sheetName val="4.23.13."/>
      <sheetName val="4.23.14."/>
      <sheetName val="4.24."/>
      <sheetName val="4.24.1."/>
      <sheetName val="4.24.2."/>
      <sheetName val="4.24.3."/>
      <sheetName val="4.24.4."/>
      <sheetName val="4.24.5."/>
      <sheetName val="4.24.6."/>
      <sheetName val="4.24.7."/>
      <sheetName val="4.25.1."/>
      <sheetName val="4.25.2."/>
      <sheetName val="4.25.3."/>
      <sheetName val="4.26.1."/>
      <sheetName val="4.26.2."/>
      <sheetName val="4.26.3."/>
      <sheetName val="4.26.4."/>
      <sheetName val="4.26.5."/>
      <sheetName val="4.26.6."/>
      <sheetName val="4.26.7."/>
      <sheetName val="4.26.8."/>
      <sheetName val="4.26.9."/>
      <sheetName val="4.26.10."/>
      <sheetName val="4.26.11."/>
      <sheetName val="4.26.12."/>
      <sheetName val="4.26.13."/>
      <sheetName val="4.26.14."/>
      <sheetName val="4.26.15."/>
      <sheetName val="4.27.1."/>
      <sheetName val="4.27.2."/>
      <sheetName val="4.27.3."/>
      <sheetName val="4.27.4."/>
      <sheetName val="4.27.5."/>
      <sheetName val="4.27.6."/>
      <sheetName val="4.27.7."/>
      <sheetName val="4.28.1."/>
      <sheetName val="4.28.2."/>
      <sheetName val="4.28.3."/>
      <sheetName val="4.28.4."/>
      <sheetName val="4.28.5."/>
      <sheetName val="4.29.1."/>
      <sheetName val="4.29.2."/>
      <sheetName val="4.29.3."/>
      <sheetName val="4.29.4."/>
      <sheetName val="4.30.1."/>
      <sheetName val="4.30.2."/>
      <sheetName val="4.30.3."/>
      <sheetName val="4.31."/>
      <sheetName val="4.31.1."/>
      <sheetName val="4.31.2."/>
      <sheetName val="4.32.1."/>
      <sheetName val="4.32.2."/>
      <sheetName val="4.33.1."/>
      <sheetName val="4.33.2."/>
      <sheetName val="4.33.3."/>
      <sheetName val="4.33.4."/>
      <sheetName val="4.34.1."/>
      <sheetName val="4.34.2."/>
      <sheetName val="4.35."/>
      <sheetName val="4.36.1."/>
      <sheetName val="4.36.2."/>
      <sheetName val="4.39.1."/>
      <sheetName val="4.39.2."/>
      <sheetName val="4.39.3."/>
      <sheetName val="4.39.4."/>
      <sheetName val="4.39.5."/>
      <sheetName val="4.39.6."/>
      <sheetName val="4.39.7."/>
      <sheetName val="4.39.8."/>
      <sheetName val="4.39.9."/>
      <sheetName val="4.39.10."/>
      <sheetName val="4.41."/>
      <sheetName val="4.42.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Лист1"/>
    </sheetNames>
    <sheetDataSet>
      <sheetData sheetId="0"/>
      <sheetData sheetId="1"/>
      <sheetData sheetId="2"/>
      <sheetData sheetId="3"/>
      <sheetData sheetId="4"/>
      <sheetData sheetId="5">
        <row r="24">
          <cell r="C24">
            <v>331.5144007583292</v>
          </cell>
        </row>
      </sheetData>
      <sheetData sheetId="6">
        <row r="24">
          <cell r="C24">
            <v>777.14631296480457</v>
          </cell>
        </row>
      </sheetData>
      <sheetData sheetId="7">
        <row r="24">
          <cell r="C24">
            <v>1651.2704484467372</v>
          </cell>
        </row>
      </sheetData>
      <sheetData sheetId="8">
        <row r="24">
          <cell r="C24">
            <v>1177.2194694472068</v>
          </cell>
        </row>
      </sheetData>
      <sheetData sheetId="9">
        <row r="24">
          <cell r="C24">
            <v>845.70506868887787</v>
          </cell>
        </row>
      </sheetData>
      <sheetData sheetId="10">
        <row r="24">
          <cell r="C24">
            <v>1017.1019579990607</v>
          </cell>
        </row>
      </sheetData>
      <sheetData sheetId="11">
        <row r="24">
          <cell r="C24">
            <v>1171.3591583782254</v>
          </cell>
        </row>
      </sheetData>
      <sheetData sheetId="12">
        <row r="24">
          <cell r="C24">
            <v>1342.7560476884082</v>
          </cell>
        </row>
      </sheetData>
      <sheetData sheetId="13">
        <row r="24">
          <cell r="C24">
            <v>1017.1019579990607</v>
          </cell>
        </row>
      </sheetData>
      <sheetData sheetId="14">
        <row r="24">
          <cell r="C24">
            <v>691.44786830971316</v>
          </cell>
        </row>
      </sheetData>
      <sheetData sheetId="15">
        <row r="24">
          <cell r="C24">
            <v>2148.3214274462675</v>
          </cell>
        </row>
      </sheetData>
      <sheetData sheetId="16">
        <row r="24">
          <cell r="C24">
            <v>1651.2704484467372</v>
          </cell>
        </row>
      </sheetData>
      <sheetData sheetId="17">
        <row r="24">
          <cell r="C24">
            <v>1651.2704484467372</v>
          </cell>
        </row>
      </sheetData>
      <sheetData sheetId="18">
        <row r="24">
          <cell r="C24">
            <v>1994.0642270671028</v>
          </cell>
        </row>
      </sheetData>
      <sheetData sheetId="19">
        <row r="24">
          <cell r="C24">
            <v>142.977822517128</v>
          </cell>
        </row>
      </sheetData>
      <sheetData sheetId="20">
        <row r="24">
          <cell r="C24">
            <v>228.67626717221947</v>
          </cell>
        </row>
      </sheetData>
      <sheetData sheetId="21">
        <row r="25">
          <cell r="C25">
            <v>434.35253434443894</v>
          </cell>
        </row>
      </sheetData>
      <sheetData sheetId="22">
        <row r="25">
          <cell r="C25">
            <v>537.19066793054867</v>
          </cell>
        </row>
      </sheetData>
      <sheetData sheetId="23">
        <row r="24">
          <cell r="C24">
            <v>194.39688931018287</v>
          </cell>
        </row>
      </sheetData>
      <sheetData sheetId="24">
        <row r="24">
          <cell r="C24">
            <v>1342.7560476884082</v>
          </cell>
        </row>
      </sheetData>
      <sheetData sheetId="25">
        <row r="24">
          <cell r="C24">
            <v>2302.5786278254322</v>
          </cell>
        </row>
      </sheetData>
      <sheetData sheetId="26">
        <row r="25">
          <cell r="C25">
            <v>828.56537975785943</v>
          </cell>
        </row>
      </sheetData>
      <sheetData sheetId="27">
        <row r="25">
          <cell r="C25">
            <v>1359.8957366194263</v>
          </cell>
        </row>
      </sheetData>
      <sheetData sheetId="28">
        <row r="25">
          <cell r="C25">
            <v>331.5144007583292</v>
          </cell>
        </row>
      </sheetData>
      <sheetData sheetId="29">
        <row r="25">
          <cell r="C25">
            <v>348.65408968934742</v>
          </cell>
        </row>
      </sheetData>
      <sheetData sheetId="30">
        <row r="25">
          <cell r="C25">
            <v>382.93346755138401</v>
          </cell>
        </row>
      </sheetData>
      <sheetData sheetId="31">
        <row r="25">
          <cell r="C25">
            <v>725.72724617174981</v>
          </cell>
        </row>
      </sheetData>
      <sheetData sheetId="32">
        <row r="26">
          <cell r="C26">
            <v>262.95564503425601</v>
          </cell>
        </row>
      </sheetData>
      <sheetData sheetId="33">
        <row r="26">
          <cell r="C26">
            <v>434.35253434443894</v>
          </cell>
        </row>
      </sheetData>
      <sheetData sheetId="34">
        <row r="26">
          <cell r="C26">
            <v>1017.1019579990607</v>
          </cell>
        </row>
      </sheetData>
      <sheetData sheetId="35">
        <row r="26">
          <cell r="C26">
            <v>1599.8513816536824</v>
          </cell>
        </row>
      </sheetData>
      <sheetData sheetId="36">
        <row r="24">
          <cell r="C24">
            <v>2628.2327175147793</v>
          </cell>
        </row>
      </sheetData>
      <sheetData sheetId="37">
        <row r="24">
          <cell r="C24">
            <v>6233.4277040976012</v>
          </cell>
        </row>
      </sheetData>
      <sheetData sheetId="38">
        <row r="24">
          <cell r="C24">
            <v>7073.2724617174972</v>
          </cell>
        </row>
      </sheetData>
      <sheetData sheetId="39">
        <row r="25">
          <cell r="C25">
            <v>1017.1019579990607</v>
          </cell>
        </row>
      </sheetData>
      <sheetData sheetId="40">
        <row r="26">
          <cell r="C26">
            <v>1668.4101373777557</v>
          </cell>
        </row>
      </sheetData>
      <sheetData sheetId="41">
        <row r="26">
          <cell r="C26">
            <v>1502.8735591365544</v>
          </cell>
        </row>
      </sheetData>
      <sheetData sheetId="42">
        <row r="26">
          <cell r="C26">
            <v>1828.5276488259017</v>
          </cell>
        </row>
      </sheetData>
      <sheetData sheetId="43">
        <row r="26">
          <cell r="C26">
            <v>2308.4389388944137</v>
          </cell>
        </row>
      </sheetData>
      <sheetData sheetId="44">
        <row r="26">
          <cell r="C26">
            <v>1017.1019579990607</v>
          </cell>
        </row>
      </sheetData>
      <sheetData sheetId="45">
        <row r="26">
          <cell r="C26">
            <v>1982.7848492050666</v>
          </cell>
        </row>
      </sheetData>
      <sheetData sheetId="46">
        <row r="26">
          <cell r="C26">
            <v>1982.7848492050666</v>
          </cell>
        </row>
      </sheetData>
      <sheetData sheetId="47">
        <row r="26">
          <cell r="C26">
            <v>1331.4766698263716</v>
          </cell>
        </row>
      </sheetData>
      <sheetData sheetId="48">
        <row r="26">
          <cell r="C26">
            <v>1017.1019579990607</v>
          </cell>
        </row>
      </sheetData>
      <sheetData sheetId="49">
        <row r="24">
          <cell r="C24">
            <v>691.44786830971316</v>
          </cell>
        </row>
      </sheetData>
      <sheetData sheetId="50">
        <row r="25">
          <cell r="C25">
            <v>2017.0642270671028</v>
          </cell>
        </row>
      </sheetData>
      <sheetData sheetId="51">
        <row r="26">
          <cell r="C26">
            <v>1102.8004026541521</v>
          </cell>
        </row>
      </sheetData>
      <sheetData sheetId="52">
        <row r="25">
          <cell r="C25">
            <v>3902.4300094791147</v>
          </cell>
        </row>
      </sheetData>
      <sheetData sheetId="53">
        <row r="24">
          <cell r="C24">
            <v>1342.7560476884082</v>
          </cell>
        </row>
      </sheetData>
      <sheetData sheetId="54">
        <row r="26">
          <cell r="C26">
            <v>571.47004579258521</v>
          </cell>
        </row>
      </sheetData>
      <sheetData sheetId="55">
        <row r="25">
          <cell r="C25">
            <v>845.70506868887787</v>
          </cell>
        </row>
      </sheetData>
      <sheetData sheetId="56">
        <row r="26">
          <cell r="C26">
            <v>348.65408968934742</v>
          </cell>
        </row>
      </sheetData>
      <sheetData sheetId="57">
        <row r="26">
          <cell r="C26">
            <v>125.83813358610973</v>
          </cell>
        </row>
      </sheetData>
      <sheetData sheetId="58">
        <row r="26">
          <cell r="C26">
            <v>982.82258013702403</v>
          </cell>
        </row>
      </sheetData>
      <sheetData sheetId="59">
        <row r="24">
          <cell r="C24">
            <v>1171.3591583782254</v>
          </cell>
        </row>
      </sheetData>
      <sheetData sheetId="60">
        <row r="24">
          <cell r="C24">
            <v>1017.1019579990607</v>
          </cell>
        </row>
      </sheetData>
      <sheetData sheetId="61">
        <row r="25">
          <cell r="C25">
            <v>1822.66733775692</v>
          </cell>
        </row>
      </sheetData>
      <sheetData sheetId="62">
        <row r="25">
          <cell r="C25">
            <v>537.19066793054867</v>
          </cell>
        </row>
      </sheetData>
      <sheetData sheetId="63">
        <row r="25">
          <cell r="C25">
            <v>365.79377862036574</v>
          </cell>
        </row>
      </sheetData>
      <sheetData sheetId="64">
        <row r="26">
          <cell r="C26">
            <v>262.95564503425601</v>
          </cell>
        </row>
      </sheetData>
      <sheetData sheetId="65">
        <row r="24">
          <cell r="C24">
            <v>125.83813358610973</v>
          </cell>
        </row>
      </sheetData>
      <sheetData sheetId="66">
        <row r="25">
          <cell r="C25">
            <v>137.1175114481463</v>
          </cell>
        </row>
      </sheetData>
      <sheetData sheetId="67">
        <row r="24">
          <cell r="C24">
            <v>125.83813358610973</v>
          </cell>
        </row>
      </sheetData>
      <sheetData sheetId="68">
        <row r="25">
          <cell r="C25">
            <v>194.39688931018287</v>
          </cell>
        </row>
      </sheetData>
      <sheetData sheetId="69">
        <row r="25">
          <cell r="C25">
            <v>948.54320227498738</v>
          </cell>
        </row>
      </sheetData>
      <sheetData sheetId="70">
        <row r="25">
          <cell r="C25">
            <v>1137.0797805161887</v>
          </cell>
        </row>
      </sheetData>
      <sheetData sheetId="71">
        <row r="25">
          <cell r="C25">
            <v>640.0288015166584</v>
          </cell>
        </row>
      </sheetData>
      <sheetData sheetId="72">
        <row r="24">
          <cell r="C24">
            <v>331.5144007583292</v>
          </cell>
        </row>
      </sheetData>
      <sheetData sheetId="73">
        <row r="24">
          <cell r="C24">
            <v>1759.9688931018286</v>
          </cell>
        </row>
      </sheetData>
      <sheetData sheetId="74">
        <row r="24">
          <cell r="C24">
            <v>3696.7537423068952</v>
          </cell>
        </row>
      </sheetData>
      <sheetData sheetId="75">
        <row r="24">
          <cell r="C24">
            <v>2473.9755171356146</v>
          </cell>
        </row>
      </sheetData>
      <sheetData sheetId="76">
        <row r="25">
          <cell r="C25">
            <v>1386.3663522057695</v>
          </cell>
        </row>
      </sheetData>
      <sheetData sheetId="77">
        <row r="24">
          <cell r="C24">
            <v>599.88911258564008</v>
          </cell>
        </row>
      </sheetData>
      <sheetData sheetId="78">
        <row r="26">
          <cell r="C26">
            <v>737.30817937869483</v>
          </cell>
        </row>
      </sheetData>
      <sheetData sheetId="79">
        <row r="26">
          <cell r="C26">
            <v>1066.1019579990607</v>
          </cell>
        </row>
      </sheetData>
      <sheetData sheetId="80">
        <row r="26">
          <cell r="C26">
            <v>1398.4766698263716</v>
          </cell>
        </row>
      </sheetData>
      <sheetData sheetId="81">
        <row r="24">
          <cell r="C24">
            <v>674.30817937869483</v>
          </cell>
        </row>
      </sheetData>
      <sheetData sheetId="82">
        <row r="24">
          <cell r="C24">
            <v>999.96226906804236</v>
          </cell>
        </row>
      </sheetData>
      <sheetData sheetId="83">
        <row r="24">
          <cell r="C24">
            <v>1308.4766698263716</v>
          </cell>
        </row>
      </sheetData>
      <sheetData sheetId="84">
        <row r="24">
          <cell r="C24">
            <v>828.56537975785943</v>
          </cell>
        </row>
      </sheetData>
      <sheetData sheetId="85">
        <row r="24">
          <cell r="C24">
            <v>999.96226906804236</v>
          </cell>
        </row>
      </sheetData>
      <sheetData sheetId="86">
        <row r="24">
          <cell r="C24">
            <v>1308.4766698263716</v>
          </cell>
        </row>
      </sheetData>
      <sheetData sheetId="87">
        <row r="24">
          <cell r="C24">
            <v>828.56537975785943</v>
          </cell>
        </row>
      </sheetData>
      <sheetData sheetId="88">
        <row r="24">
          <cell r="C24">
            <v>999.96226906804236</v>
          </cell>
        </row>
      </sheetData>
      <sheetData sheetId="89">
        <row r="24">
          <cell r="C24">
            <v>1308.4766698263716</v>
          </cell>
        </row>
      </sheetData>
      <sheetData sheetId="90">
        <row r="23">
          <cell r="C23">
            <v>417.21284541342061</v>
          </cell>
        </row>
      </sheetData>
      <sheetData sheetId="91">
        <row r="23">
          <cell r="C23">
            <v>382.93346755138401</v>
          </cell>
        </row>
      </sheetData>
      <sheetData sheetId="92">
        <row r="24">
          <cell r="C24">
            <v>356.5144007583292</v>
          </cell>
        </row>
      </sheetData>
      <sheetData sheetId="93">
        <row r="24">
          <cell r="C24">
            <v>407.93346755138401</v>
          </cell>
        </row>
      </sheetData>
      <sheetData sheetId="94">
        <row r="24">
          <cell r="C24">
            <v>828.56537975785943</v>
          </cell>
        </row>
      </sheetData>
      <sheetData sheetId="95">
        <row r="24">
          <cell r="C24">
            <v>674.30817937869483</v>
          </cell>
        </row>
      </sheetData>
      <sheetData sheetId="96">
        <row r="24">
          <cell r="C24">
            <v>828.56537975785943</v>
          </cell>
        </row>
      </sheetData>
      <sheetData sheetId="97">
        <row r="24">
          <cell r="C24">
            <v>177.2572003791646</v>
          </cell>
        </row>
      </sheetData>
      <sheetData sheetId="98">
        <row r="24">
          <cell r="C24">
            <v>999.96226906804236</v>
          </cell>
        </row>
      </sheetData>
      <sheetData sheetId="99">
        <row r="24">
          <cell r="C24">
            <v>1308.4766698263716</v>
          </cell>
        </row>
      </sheetData>
      <sheetData sheetId="100">
        <row r="24">
          <cell r="C24">
            <v>1634.1307595157189</v>
          </cell>
        </row>
      </sheetData>
      <sheetData sheetId="101">
        <row r="24">
          <cell r="C24">
            <v>2274.159561032377</v>
          </cell>
        </row>
      </sheetData>
      <sheetData sheetId="102">
        <row r="24">
          <cell r="C24">
            <v>2925.4677404110721</v>
          </cell>
        </row>
      </sheetData>
      <sheetData sheetId="103">
        <row r="24">
          <cell r="C24">
            <v>2285.4389388944137</v>
          </cell>
        </row>
      </sheetData>
      <sheetData sheetId="104">
        <row r="24">
          <cell r="C24">
            <v>2611.0930285837612</v>
          </cell>
        </row>
      </sheetData>
      <sheetData sheetId="105">
        <row r="24">
          <cell r="C24">
            <v>3559.6362308587486</v>
          </cell>
        </row>
      </sheetData>
      <sheetData sheetId="106">
        <row r="24">
          <cell r="C24">
            <v>3559.6362308587486</v>
          </cell>
        </row>
      </sheetData>
      <sheetData sheetId="107">
        <row r="24">
          <cell r="C24">
            <v>4228.0840991684618</v>
          </cell>
        </row>
      </sheetData>
      <sheetData sheetId="108">
        <row r="24">
          <cell r="C24">
            <v>5187.9066793054863</v>
          </cell>
        </row>
      </sheetData>
      <sheetData sheetId="109">
        <row r="24">
          <cell r="C24">
            <v>205.67626717221947</v>
          </cell>
        </row>
      </sheetData>
      <sheetData sheetId="110">
        <row r="24">
          <cell r="C24">
            <v>137.1175114481463</v>
          </cell>
        </row>
      </sheetData>
      <sheetData sheetId="111">
        <row r="24">
          <cell r="C24">
            <v>137.1175114481463</v>
          </cell>
        </row>
      </sheetData>
      <sheetData sheetId="112">
        <row r="24">
          <cell r="C24">
            <v>137.1175114481463</v>
          </cell>
        </row>
      </sheetData>
      <sheetData sheetId="113">
        <row r="23">
          <cell r="C23">
            <v>171.39688931018287</v>
          </cell>
        </row>
      </sheetData>
      <sheetData sheetId="114">
        <row r="24">
          <cell r="C24">
            <v>205.67626717221947</v>
          </cell>
        </row>
      </sheetData>
      <sheetData sheetId="115">
        <row r="24">
          <cell r="C24">
            <v>205.67626717221947</v>
          </cell>
        </row>
      </sheetData>
      <sheetData sheetId="116">
        <row r="24">
          <cell r="C24">
            <v>1445.5941812745177</v>
          </cell>
        </row>
      </sheetData>
      <sheetData sheetId="117">
        <row r="24">
          <cell r="C24">
            <v>2371.1373835495051</v>
          </cell>
        </row>
      </sheetData>
      <sheetData sheetId="118">
        <row r="26">
          <cell r="C26">
            <v>1651.2704484467372</v>
          </cell>
        </row>
      </sheetData>
      <sheetData sheetId="119">
        <row r="26">
          <cell r="C26">
            <v>1342.7560476884082</v>
          </cell>
        </row>
      </sheetData>
      <sheetData sheetId="120">
        <row r="26">
          <cell r="C26">
            <v>2062.6229827911761</v>
          </cell>
        </row>
      </sheetData>
      <sheetData sheetId="121">
        <row r="24">
          <cell r="C24">
            <v>214.31626717221945</v>
          </cell>
        </row>
      </sheetData>
      <sheetData sheetId="122">
        <row r="25">
          <cell r="C25">
            <v>297.23502289629255</v>
          </cell>
        </row>
      </sheetData>
      <sheetData sheetId="123">
        <row r="25">
          <cell r="C25">
            <v>125.83813358610973</v>
          </cell>
        </row>
      </sheetData>
      <sheetData sheetId="124">
        <row r="24">
          <cell r="C24">
            <v>108.69844465509144</v>
          </cell>
        </row>
      </sheetData>
      <sheetData sheetId="125">
        <row r="24">
          <cell r="C24">
            <v>211.53657824120114</v>
          </cell>
        </row>
      </sheetData>
      <sheetData sheetId="126">
        <row r="24">
          <cell r="C24">
            <v>211.53657824120114</v>
          </cell>
        </row>
      </sheetData>
      <sheetData sheetId="127">
        <row r="24">
          <cell r="C24">
            <v>537.19066793054867</v>
          </cell>
        </row>
      </sheetData>
      <sheetData sheetId="128">
        <row r="24">
          <cell r="C24">
            <v>537.19066793054867</v>
          </cell>
        </row>
      </sheetData>
      <sheetData sheetId="129">
        <row r="24">
          <cell r="C24">
            <v>211.53657824120114</v>
          </cell>
        </row>
      </sheetData>
      <sheetData sheetId="130">
        <row r="24">
          <cell r="C24">
            <v>537.19066793054867</v>
          </cell>
        </row>
      </sheetData>
      <sheetData sheetId="131">
        <row r="26">
          <cell r="C26">
            <v>91.558755724073137</v>
          </cell>
        </row>
      </sheetData>
      <sheetData sheetId="132">
        <row r="26">
          <cell r="C26">
            <v>319.36321182731086</v>
          </cell>
        </row>
      </sheetData>
      <sheetData sheetId="133">
        <row r="25">
          <cell r="C25">
            <v>192.06876096261888</v>
          </cell>
        </row>
      </sheetData>
      <sheetData sheetId="134">
        <row r="26">
          <cell r="C26">
            <v>108.69844465509144</v>
          </cell>
        </row>
      </sheetData>
      <sheetData sheetId="135">
        <row r="26">
          <cell r="C26">
            <v>71.419066793054867</v>
          </cell>
        </row>
      </sheetData>
      <sheetData sheetId="136">
        <row r="24">
          <cell r="C24">
            <v>671.30817937869483</v>
          </cell>
        </row>
      </sheetData>
      <sheetData sheetId="137">
        <row r="24">
          <cell r="C24">
            <v>537.19066793054867</v>
          </cell>
        </row>
      </sheetData>
      <sheetData sheetId="138">
        <row r="24">
          <cell r="C24">
            <v>708.58755724073148</v>
          </cell>
        </row>
      </sheetData>
      <sheetData sheetId="139">
        <row r="31">
          <cell r="C31">
            <v>214.34017853585581</v>
          </cell>
        </row>
      </sheetData>
      <sheetData sheetId="140">
        <row r="26">
          <cell r="C26">
            <v>448.49222327545715</v>
          </cell>
        </row>
      </sheetData>
      <sheetData sheetId="141">
        <row r="24">
          <cell r="C24">
            <v>417.21284541342061</v>
          </cell>
        </row>
      </sheetData>
      <sheetData sheetId="142">
        <row r="22">
          <cell r="C22">
            <v>417.21284541342061</v>
          </cell>
        </row>
      </sheetData>
      <sheetData sheetId="143">
        <row r="24">
          <cell r="C24">
            <v>417.21284541342061</v>
          </cell>
        </row>
      </sheetData>
      <sheetData sheetId="144">
        <row r="24">
          <cell r="C24">
            <v>520.05097899953034</v>
          </cell>
        </row>
      </sheetData>
      <sheetData sheetId="145">
        <row r="24">
          <cell r="C24">
            <v>297.23502289629255</v>
          </cell>
        </row>
      </sheetData>
      <sheetData sheetId="146">
        <row r="24">
          <cell r="C24">
            <v>142.977822517128</v>
          </cell>
        </row>
      </sheetData>
      <sheetData sheetId="147">
        <row r="24">
          <cell r="C24">
            <v>211.53657824120114</v>
          </cell>
        </row>
      </sheetData>
      <sheetData sheetId="148">
        <row r="24">
          <cell r="C24">
            <v>520.05097899953034</v>
          </cell>
        </row>
      </sheetData>
      <sheetData sheetId="149">
        <row r="24">
          <cell r="C24">
            <v>520.05097899953034</v>
          </cell>
        </row>
      </sheetData>
      <sheetData sheetId="150">
        <row r="31">
          <cell r="C31">
            <v>211.5604896048375</v>
          </cell>
        </row>
      </sheetData>
      <sheetData sheetId="151">
        <row r="26">
          <cell r="C26">
            <v>328.57471182731086</v>
          </cell>
        </row>
      </sheetData>
      <sheetData sheetId="152">
        <row r="34">
          <cell r="C34">
            <v>305.92403107811077</v>
          </cell>
        </row>
      </sheetData>
      <sheetData sheetId="153">
        <row r="23">
          <cell r="C23">
            <v>314.37471182731088</v>
          </cell>
        </row>
      </sheetData>
      <sheetData sheetId="154">
        <row r="26">
          <cell r="C26">
            <v>130.03813358610972</v>
          </cell>
        </row>
      </sheetData>
      <sheetData sheetId="155">
        <row r="26">
          <cell r="C26">
            <v>230.16926717221946</v>
          </cell>
        </row>
      </sheetData>
      <sheetData sheetId="156">
        <row r="31">
          <cell r="C31">
            <v>322.51848864549265</v>
          </cell>
        </row>
      </sheetData>
      <sheetData sheetId="157">
        <row r="26">
          <cell r="C26">
            <v>520.05097899953034</v>
          </cell>
        </row>
      </sheetData>
      <sheetData sheetId="158">
        <row r="26">
          <cell r="C26">
            <v>108.69844465509144</v>
          </cell>
        </row>
      </sheetData>
      <sheetData sheetId="159">
        <row r="29">
          <cell r="C29">
            <v>109.00231010963688</v>
          </cell>
        </row>
      </sheetData>
      <sheetData sheetId="160">
        <row r="30">
          <cell r="C30">
            <v>143.51796352583585</v>
          </cell>
        </row>
      </sheetData>
      <sheetData sheetId="161">
        <row r="26">
          <cell r="C26">
            <v>111.69844465509144</v>
          </cell>
        </row>
      </sheetData>
      <sheetData sheetId="162">
        <row r="26">
          <cell r="C26">
            <v>134.93844465509142</v>
          </cell>
        </row>
      </sheetData>
      <sheetData sheetId="163">
        <row r="31">
          <cell r="C31">
            <v>125.77202488947223</v>
          </cell>
        </row>
      </sheetData>
      <sheetData sheetId="164">
        <row r="26">
          <cell r="C26">
            <v>108.69844465509144</v>
          </cell>
        </row>
      </sheetData>
      <sheetData sheetId="165">
        <row r="26">
          <cell r="C26">
            <v>211.53657824120114</v>
          </cell>
        </row>
      </sheetData>
      <sheetData sheetId="166">
        <row r="26">
          <cell r="C26">
            <v>314.37471182731088</v>
          </cell>
        </row>
      </sheetData>
      <sheetData sheetId="167">
        <row r="26">
          <cell r="C26">
            <v>417.21284541342061</v>
          </cell>
        </row>
      </sheetData>
      <sheetData sheetId="168">
        <row r="26">
          <cell r="C26">
            <v>74.419066793054867</v>
          </cell>
        </row>
      </sheetData>
      <sheetData sheetId="169">
        <row r="26">
          <cell r="C26">
            <v>108.69844465509144</v>
          </cell>
        </row>
      </sheetData>
      <sheetData sheetId="170">
        <row r="26">
          <cell r="C26">
            <v>96.172755724073141</v>
          </cell>
        </row>
      </sheetData>
      <sheetData sheetId="171">
        <row r="31">
          <cell r="C31">
            <v>315.35979019094725</v>
          </cell>
        </row>
      </sheetData>
      <sheetData sheetId="172">
        <row r="24">
          <cell r="C24">
            <v>91.558755724073137</v>
          </cell>
        </row>
      </sheetData>
      <sheetData sheetId="173">
        <row r="28">
          <cell r="C28">
            <v>216.87005515029205</v>
          </cell>
        </row>
      </sheetData>
      <sheetData sheetId="174">
        <row r="29">
          <cell r="C29">
            <v>109.2836719278187</v>
          </cell>
        </row>
      </sheetData>
      <sheetData sheetId="175">
        <row r="29">
          <cell r="C29">
            <v>137.57730797167346</v>
          </cell>
        </row>
      </sheetData>
      <sheetData sheetId="176">
        <row r="29">
          <cell r="C29">
            <v>201.9353753369096</v>
          </cell>
        </row>
      </sheetData>
      <sheetData sheetId="177">
        <row r="25">
          <cell r="C25">
            <v>102.83813358610973</v>
          </cell>
        </row>
      </sheetData>
      <sheetData sheetId="178">
        <row r="26">
          <cell r="C26">
            <v>102.83813358610973</v>
          </cell>
        </row>
      </sheetData>
      <sheetData sheetId="179">
        <row r="25">
          <cell r="C25">
            <v>109.51844465509143</v>
          </cell>
        </row>
      </sheetData>
      <sheetData sheetId="180">
        <row r="26">
          <cell r="C26">
            <v>114.39844465509142</v>
          </cell>
        </row>
      </sheetData>
      <sheetData sheetId="181">
        <row r="26">
          <cell r="C26">
            <v>126.69844465509144</v>
          </cell>
        </row>
      </sheetData>
      <sheetData sheetId="182">
        <row r="28">
          <cell r="C28">
            <v>198.1400711283647</v>
          </cell>
        </row>
      </sheetData>
      <sheetData sheetId="183">
        <row r="26">
          <cell r="C26">
            <v>74.419066793054867</v>
          </cell>
        </row>
      </sheetData>
      <sheetData sheetId="184">
        <row r="26">
          <cell r="C26">
            <v>96.172755724073141</v>
          </cell>
        </row>
      </sheetData>
      <sheetData sheetId="185">
        <row r="31">
          <cell r="C31">
            <v>315.35979019094725</v>
          </cell>
        </row>
      </sheetData>
      <sheetData sheetId="186">
        <row r="29">
          <cell r="C29">
            <v>218.04606915029206</v>
          </cell>
        </row>
      </sheetData>
      <sheetData sheetId="187">
        <row r="26">
          <cell r="C26">
            <v>109.51844465509143</v>
          </cell>
        </row>
      </sheetData>
      <sheetData sheetId="188">
        <row r="26">
          <cell r="C26">
            <v>114.39844465509142</v>
          </cell>
        </row>
      </sheetData>
      <sheetData sheetId="189">
        <row r="26">
          <cell r="C26">
            <v>108.69844465509144</v>
          </cell>
        </row>
      </sheetData>
      <sheetData sheetId="190"/>
      <sheetData sheetId="191">
        <row r="26">
          <cell r="C26">
            <v>102.83813358610973</v>
          </cell>
        </row>
      </sheetData>
      <sheetData sheetId="192">
        <row r="31">
          <cell r="C31">
            <v>111.78588222247336</v>
          </cell>
        </row>
      </sheetData>
      <sheetData sheetId="193">
        <row r="31">
          <cell r="C31">
            <v>224.25209524440072</v>
          </cell>
        </row>
      </sheetData>
      <sheetData sheetId="194">
        <row r="26">
          <cell r="C26">
            <v>108.69844465509144</v>
          </cell>
        </row>
      </sheetData>
      <sheetData sheetId="195">
        <row r="26">
          <cell r="C26">
            <v>74.419066793054867</v>
          </cell>
        </row>
      </sheetData>
      <sheetData sheetId="196">
        <row r="31">
          <cell r="C31">
            <v>143.81322024440072</v>
          </cell>
        </row>
      </sheetData>
      <sheetData sheetId="197">
        <row r="29">
          <cell r="C29">
            <v>134.07504978985529</v>
          </cell>
        </row>
      </sheetData>
      <sheetData sheetId="198">
        <row r="31">
          <cell r="C31">
            <v>207.03404267701882</v>
          </cell>
        </row>
      </sheetData>
      <sheetData sheetId="199">
        <row r="26">
          <cell r="C26">
            <v>74.419066793054867</v>
          </cell>
        </row>
      </sheetData>
      <sheetData sheetId="200">
        <row r="26">
          <cell r="C26">
            <v>96.065755724073142</v>
          </cell>
        </row>
      </sheetData>
      <sheetData sheetId="201">
        <row r="31">
          <cell r="C31">
            <v>315.2101095545836</v>
          </cell>
        </row>
      </sheetData>
      <sheetData sheetId="202">
        <row r="31">
          <cell r="C31">
            <v>91.58213936043677</v>
          </cell>
        </row>
      </sheetData>
      <sheetData sheetId="203">
        <row r="31">
          <cell r="C31">
            <v>177.28058401552823</v>
          </cell>
        </row>
      </sheetData>
      <sheetData sheetId="204">
        <row r="31">
          <cell r="C31">
            <v>245.83933973960134</v>
          </cell>
        </row>
      </sheetData>
      <sheetData sheetId="205">
        <row r="26">
          <cell r="C26">
            <v>108.69844465509144</v>
          </cell>
        </row>
      </sheetData>
      <sheetData sheetId="206">
        <row r="31">
          <cell r="C31">
            <v>114.43465374600052</v>
          </cell>
        </row>
      </sheetData>
      <sheetData sheetId="207">
        <row r="27">
          <cell r="C27">
            <v>142.977822517128</v>
          </cell>
        </row>
      </sheetData>
      <sheetData sheetId="208">
        <row r="26">
          <cell r="C26">
            <v>160.11751144814627</v>
          </cell>
        </row>
      </sheetData>
      <sheetData sheetId="209">
        <row r="26">
          <cell r="C26">
            <v>225.91751144814629</v>
          </cell>
        </row>
      </sheetData>
      <sheetData sheetId="210">
        <row r="26">
          <cell r="C26">
            <v>96.172755724073141</v>
          </cell>
        </row>
      </sheetData>
      <sheetData sheetId="211">
        <row r="26">
          <cell r="C26">
            <v>211.53657824120114</v>
          </cell>
        </row>
      </sheetData>
      <sheetData sheetId="212">
        <row r="31">
          <cell r="C31">
            <v>213.83701460483752</v>
          </cell>
        </row>
      </sheetData>
      <sheetData sheetId="213">
        <row r="26">
          <cell r="C26">
            <v>211.53657824120114</v>
          </cell>
        </row>
      </sheetData>
      <sheetData sheetId="214">
        <row r="26">
          <cell r="C26">
            <v>108.69844465509144</v>
          </cell>
        </row>
      </sheetData>
      <sheetData sheetId="215">
        <row r="31">
          <cell r="C31">
            <v>110.99888101872779</v>
          </cell>
        </row>
      </sheetData>
      <sheetData sheetId="216">
        <row r="26">
          <cell r="C26">
            <v>108.69844465509144</v>
          </cell>
        </row>
      </sheetData>
      <sheetData sheetId="217">
        <row r="26">
          <cell r="C26">
            <v>314.37471182731088</v>
          </cell>
        </row>
      </sheetData>
      <sheetData sheetId="218">
        <row r="32">
          <cell r="C32">
            <v>325.64221182731086</v>
          </cell>
        </row>
      </sheetData>
      <sheetData sheetId="219">
        <row r="26">
          <cell r="C26">
            <v>97.028355724073151</v>
          </cell>
        </row>
      </sheetData>
      <sheetData sheetId="220">
        <row r="26">
          <cell r="C26">
            <v>314.85471182731089</v>
          </cell>
        </row>
      </sheetData>
      <sheetData sheetId="221">
        <row r="26">
          <cell r="C26">
            <v>142.977822517128</v>
          </cell>
        </row>
      </sheetData>
      <sheetData sheetId="222">
        <row r="26">
          <cell r="C26">
            <v>149.327822517128</v>
          </cell>
        </row>
      </sheetData>
      <sheetData sheetId="223">
        <row r="26">
          <cell r="C26">
            <v>222.11751144814627</v>
          </cell>
        </row>
      </sheetData>
      <sheetData sheetId="224">
        <row r="26">
          <cell r="C26">
            <v>148.977822517128</v>
          </cell>
        </row>
      </sheetData>
      <sheetData sheetId="225">
        <row r="26">
          <cell r="C26">
            <v>217.23657824120113</v>
          </cell>
        </row>
      </sheetData>
      <sheetData sheetId="226">
        <row r="26">
          <cell r="C26">
            <v>108.69844465509144</v>
          </cell>
        </row>
      </sheetData>
      <sheetData sheetId="227">
        <row r="26">
          <cell r="C26">
            <v>314.37471182731088</v>
          </cell>
        </row>
      </sheetData>
      <sheetData sheetId="228">
        <row r="24">
          <cell r="C24">
            <v>434.35253434443894</v>
          </cell>
        </row>
      </sheetData>
      <sheetData sheetId="229">
        <row r="24">
          <cell r="C24">
            <v>434.35253434443894</v>
          </cell>
        </row>
      </sheetData>
      <sheetData sheetId="230">
        <row r="24">
          <cell r="C24">
            <v>640.0288015166584</v>
          </cell>
        </row>
      </sheetData>
      <sheetData sheetId="231">
        <row r="24">
          <cell r="C24">
            <v>331.5144007583292</v>
          </cell>
        </row>
      </sheetData>
      <sheetData sheetId="232">
        <row r="24">
          <cell r="C24">
            <v>537.19066793054867</v>
          </cell>
        </row>
      </sheetData>
      <sheetData sheetId="233">
        <row r="24">
          <cell r="C24">
            <v>434.35253434443894</v>
          </cell>
        </row>
      </sheetData>
      <sheetData sheetId="234">
        <row r="26">
          <cell r="C26">
            <v>640.0288015166584</v>
          </cell>
        </row>
      </sheetData>
      <sheetData sheetId="235">
        <row r="26">
          <cell r="C26">
            <v>828.56537975785943</v>
          </cell>
        </row>
      </sheetData>
      <sheetData sheetId="236">
        <row r="26">
          <cell r="C26">
            <v>1034.2416469300788</v>
          </cell>
        </row>
      </sheetData>
      <sheetData sheetId="237">
        <row r="26">
          <cell r="C26">
            <v>1239.9179141022983</v>
          </cell>
        </row>
      </sheetData>
      <sheetData sheetId="2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коэф. накл. затрат"/>
      <sheetName val="Лист2"/>
      <sheetName val="расчет коэф. накл. затрат (2)"/>
      <sheetName val="перечень лабор"/>
      <sheetName val="перечень платных услуг Ю-Сах"/>
      <sheetName val="прейскурант"/>
      <sheetName val="1.11.1"/>
      <sheetName val="1.11.2."/>
      <sheetName val="1.11.3."/>
      <sheetName val="1.11.4."/>
      <sheetName val="1.11.5."/>
      <sheetName val="1.11.6."/>
      <sheetName val="1.11.7."/>
      <sheetName val="1.11.8."/>
      <sheetName val="1.11.9."/>
      <sheetName val="1.11.10."/>
      <sheetName val="1.11.11. "/>
      <sheetName val="1.11.12."/>
      <sheetName val="1.11.13."/>
      <sheetName val="1.11.14. "/>
      <sheetName val="1.11.15."/>
      <sheetName val="1.11.16."/>
      <sheetName val="1.11.17."/>
      <sheetName val="1.11.18."/>
      <sheetName val="1.11.19."/>
      <sheetName val="1.11.20.1"/>
      <sheetName val="1.11.20.2"/>
      <sheetName val="1.11.21."/>
      <sheetName val="1.11.22."/>
      <sheetName val="1.11.23."/>
      <sheetName val="1.11.24."/>
      <sheetName val="1.11.25."/>
      <sheetName val="1.11.26."/>
      <sheetName val="1.11.27."/>
      <sheetName val="1.11.28."/>
      <sheetName val="1.12.1."/>
      <sheetName val="1.12.2."/>
      <sheetName val="1.12.3."/>
      <sheetName val="1.12.4."/>
      <sheetName val="1.12.5."/>
      <sheetName val="1.12.6"/>
      <sheetName val="1.12.6."/>
      <sheetName val="1.12.7."/>
      <sheetName val="1.12.8."/>
      <sheetName val="1.12.9."/>
      <sheetName val="1.12.10"/>
      <sheetName val="1.12.11."/>
      <sheetName val="1.12.12."/>
      <sheetName val="1.12.13."/>
      <sheetName val="1.12.14."/>
      <sheetName val="1.12.15."/>
      <sheetName val="1.12.16."/>
      <sheetName val="1.12.17."/>
      <sheetName val="1.12.18."/>
      <sheetName val="1.12.19."/>
      <sheetName val="1.12.20."/>
      <sheetName val="1.12.21."/>
      <sheetName val="1.12.22."/>
      <sheetName val="1.12.23. "/>
      <sheetName val="1.12.7"/>
      <sheetName val="1.13.1."/>
      <sheetName val="1.13.2."/>
      <sheetName val="1.13.3."/>
      <sheetName val="1.13.4."/>
      <sheetName val="1.14.1."/>
      <sheetName val="1.14.2"/>
      <sheetName val="1.14.3."/>
      <sheetName val="1.14.3"/>
      <sheetName val="1.14.4."/>
      <sheetName val="1.14.5. "/>
      <sheetName val="1.14.6."/>
      <sheetName val="1.14.7."/>
      <sheetName val="1.14.8."/>
      <sheetName val="1.14.9."/>
      <sheetName val="1.14.10."/>
      <sheetName val="1.14.11."/>
      <sheetName val="1.14.12."/>
      <sheetName val="1.14.13."/>
      <sheetName val="1.14.14."/>
      <sheetName val="1.14.15."/>
      <sheetName val="1.14.16."/>
      <sheetName val="1.14.17"/>
      <sheetName val="1.14.18"/>
      <sheetName val="1.14.19"/>
      <sheetName val="1.14.20."/>
      <sheetName val="1.14.21."/>
      <sheetName val="1.14.22."/>
      <sheetName val="1.14.22"/>
      <sheetName val="1.14.23."/>
      <sheetName val="1.14.24."/>
      <sheetName val="1.14.25"/>
      <sheetName val="1.14.26"/>
      <sheetName val="1.14.27"/>
      <sheetName val="1.14.28"/>
      <sheetName val="1.14.29"/>
      <sheetName val="1.14.30."/>
      <sheetName val="1.14.31"/>
      <sheetName val="1.14.32."/>
      <sheetName val="1.14.33.1."/>
      <sheetName val="1.14.33.2."/>
      <sheetName val="1.14.33.3."/>
      <sheetName val="1.14.34"/>
      <sheetName val="1.14.35"/>
      <sheetName val="1.14.36."/>
      <sheetName val="2.1. "/>
      <sheetName val="2.2."/>
      <sheetName val="2.3"/>
      <sheetName val="2.4."/>
      <sheetName val="2.5"/>
      <sheetName val="2.6"/>
      <sheetName val="2.6."/>
      <sheetName val="2.7."/>
      <sheetName val="2.8."/>
      <sheetName val="2.9."/>
      <sheetName val="2.10"/>
      <sheetName val="2.11."/>
      <sheetName val="2.12"/>
      <sheetName val="3.1."/>
      <sheetName val="3.2."/>
      <sheetName val="3.3."/>
      <sheetName val="3.4."/>
      <sheetName val="3.5."/>
      <sheetName val="3.6."/>
      <sheetName val="4.1"/>
      <sheetName val="4.2"/>
      <sheetName val="4.3"/>
      <sheetName val="4.4"/>
      <sheetName val="4.4."/>
      <sheetName val="4.5."/>
      <sheetName val="4.6."/>
      <sheetName val="4.7."/>
      <sheetName val="4.8."/>
      <sheetName val="5.1.1"/>
      <sheetName val="5.1.2"/>
      <sheetName val="5.2."/>
      <sheetName val="5.3.1"/>
      <sheetName val="5.3.2"/>
      <sheetName val="5.4."/>
      <sheetName val="5.5."/>
      <sheetName val="5.6."/>
      <sheetName val="5.7."/>
      <sheetName val="5.8."/>
      <sheetName val="5.9."/>
      <sheetName val="5.10."/>
      <sheetName val="5.11."/>
      <sheetName val="5.12."/>
      <sheetName val="5.13."/>
      <sheetName val="5.14."/>
      <sheetName val="5.15."/>
      <sheetName val="5.16."/>
      <sheetName val="5.17"/>
      <sheetName val="5.18."/>
      <sheetName val="5.19."/>
      <sheetName val="5.20."/>
      <sheetName val="5.21."/>
      <sheetName val="5.22."/>
      <sheetName val="5.23."/>
      <sheetName val="5.24."/>
      <sheetName val="5.25."/>
      <sheetName val="5.26."/>
      <sheetName val="6.1."/>
      <sheetName val="6.2."/>
      <sheetName val="6.3."/>
      <sheetName val="6.4."/>
      <sheetName val="6.5."/>
      <sheetName val="6.6."/>
      <sheetName val="6.7."/>
      <sheetName val="6.8."/>
      <sheetName val="6.9."/>
      <sheetName val="6.10."/>
      <sheetName val="6.11."/>
      <sheetName val="6.12."/>
      <sheetName val="6.13."/>
      <sheetName val="7.1.1."/>
      <sheetName val="7.1.2."/>
      <sheetName val="7.1.3."/>
      <sheetName val="7.2.1."/>
      <sheetName val="7.2.2."/>
      <sheetName val="7.2.3."/>
      <sheetName val="7.2.4"/>
      <sheetName val="7.3.1"/>
      <sheetName val="7.3.2."/>
      <sheetName val="7.3.3"/>
      <sheetName val="7.3.4."/>
      <sheetName val="7.3.5"/>
      <sheetName val="7.4"/>
      <sheetName val="7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5">
          <cell r="A5" t="str">
            <v>Ветеринарный врач</v>
          </cell>
        </row>
        <row r="26">
          <cell r="C26">
            <v>158.60513391602046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26">
          <cell r="C26">
            <v>1640.0319431566193</v>
          </cell>
        </row>
      </sheetData>
      <sheetData sheetId="43" refreshError="1">
        <row r="26">
          <cell r="C26">
            <v>1748.3007393670605</v>
          </cell>
        </row>
      </sheetData>
      <sheetData sheetId="44" refreshError="1">
        <row r="26">
          <cell r="C26">
            <v>1531.763146946178</v>
          </cell>
        </row>
      </sheetData>
      <sheetData sheetId="45" refreshError="1">
        <row r="26">
          <cell r="C26">
            <v>1640.0319431566193</v>
          </cell>
        </row>
      </sheetData>
      <sheetData sheetId="46" refreshError="1">
        <row r="26">
          <cell r="C26">
            <v>1531.763146946178</v>
          </cell>
        </row>
      </sheetData>
      <sheetData sheetId="47" refreshError="1">
        <row r="26">
          <cell r="C26">
            <v>1315.2255545252956</v>
          </cell>
        </row>
      </sheetData>
      <sheetData sheetId="48" refreshError="1">
        <row r="26">
          <cell r="C26">
            <v>990.41916589397147</v>
          </cell>
        </row>
      </sheetData>
      <sheetData sheetId="49" refreshError="1">
        <row r="26">
          <cell r="C26">
            <v>1423.4943507357366</v>
          </cell>
        </row>
      </sheetData>
      <sheetData sheetId="50" refreshError="1">
        <row r="26">
          <cell r="C26">
            <v>1640.0319431566193</v>
          </cell>
        </row>
      </sheetData>
      <sheetData sheetId="51" refreshError="1">
        <row r="26">
          <cell r="C26">
            <v>1531.763146946178</v>
          </cell>
        </row>
      </sheetData>
      <sheetData sheetId="52" refreshError="1">
        <row r="26">
          <cell r="C26">
            <v>1315.2255545252956</v>
          </cell>
        </row>
      </sheetData>
      <sheetData sheetId="53" refreshError="1">
        <row r="26">
          <cell r="C26">
            <v>882.15036968353024</v>
          </cell>
        </row>
      </sheetData>
      <sheetData sheetId="54" refreshError="1">
        <row r="26">
          <cell r="C26">
            <v>1531.763146946178</v>
          </cell>
        </row>
      </sheetData>
      <sheetData sheetId="55" refreshError="1">
        <row r="26">
          <cell r="C26">
            <v>665.6127772626478</v>
          </cell>
        </row>
      </sheetData>
      <sheetData sheetId="56" refreshError="1">
        <row r="26">
          <cell r="C26">
            <v>773.88157347308902</v>
          </cell>
        </row>
      </sheetData>
      <sheetData sheetId="57" refreshError="1">
        <row r="26">
          <cell r="C26">
            <v>990.41916589397147</v>
          </cell>
        </row>
      </sheetData>
      <sheetData sheetId="58" refreshError="1">
        <row r="26">
          <cell r="C26">
            <v>773.88157347308902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коэф. накл. затрат"/>
      <sheetName val="расчет коэф. накл. затрат (2)"/>
      <sheetName val="перечень лабор"/>
      <sheetName val="перечень платных услуг Ю-Сах"/>
      <sheetName val="прейскурант"/>
      <sheetName val="1.11.1"/>
      <sheetName val="1.11.2."/>
      <sheetName val="1.11.3."/>
      <sheetName val="1.11.4."/>
      <sheetName val="1.11.5."/>
      <sheetName val="1.11.6."/>
      <sheetName val="1.11.7."/>
      <sheetName val="1.11.8."/>
      <sheetName val="1.11.9."/>
      <sheetName val="1.11.10."/>
      <sheetName val="1.11.11. "/>
      <sheetName val="1.11.12."/>
      <sheetName val="1.11.13."/>
      <sheetName val="1.11.14. "/>
      <sheetName val="1.11.15."/>
      <sheetName val="1.11.16."/>
      <sheetName val="1.11.17."/>
      <sheetName val="1.11.18."/>
      <sheetName val="1.11.19."/>
      <sheetName val="1.11.20.1"/>
      <sheetName val="1.11.20.2"/>
      <sheetName val="1.11.21."/>
      <sheetName val="1.11.22."/>
      <sheetName val="1.11.23."/>
      <sheetName val="1.11.24."/>
      <sheetName val="1.11.25."/>
      <sheetName val="1.11.26."/>
      <sheetName val="1.11.27."/>
      <sheetName val="1.11.28."/>
      <sheetName val="1.12.1."/>
      <sheetName val="1.12.2."/>
      <sheetName val="1.12.3"/>
      <sheetName val="1.12.4."/>
      <sheetName val="1.12.5"/>
      <sheetName val="1.12.6"/>
      <sheetName val="1.13.1."/>
      <sheetName val="1.13.2."/>
      <sheetName val="1.13.3."/>
      <sheetName val="1.13.4."/>
      <sheetName val="1.14.1."/>
      <sheetName val="1.14.2"/>
      <sheetName val="1.14.3"/>
      <sheetName val="1.14.4."/>
      <sheetName val="1.14.5. "/>
      <sheetName val="1.14.6."/>
      <sheetName val="1.14.7."/>
      <sheetName val="1.14.8."/>
      <sheetName val="1.14.9."/>
      <sheetName val="1.14.10."/>
      <sheetName val="1.14.11."/>
      <sheetName val="1.14.12."/>
      <sheetName val="1.14.13."/>
      <sheetName val="1.14.14."/>
      <sheetName val="1.14.15."/>
      <sheetName val="1.14.16"/>
      <sheetName val="1.14.17"/>
      <sheetName val="1.14.18"/>
      <sheetName val="1.14.19."/>
      <sheetName val="1.14.20."/>
      <sheetName val="1.14.21"/>
      <sheetName val="1.14.22"/>
      <sheetName val="1.14.23."/>
      <sheetName val="1.14.24"/>
      <sheetName val="1.14.25"/>
      <sheetName val="1.14.26."/>
      <sheetName val="1.14.27"/>
      <sheetName val="1.14.28."/>
      <sheetName val="1.14.29"/>
      <sheetName val="1.14.30."/>
      <sheetName val="1.14.31.1."/>
      <sheetName val="1.14.31.2."/>
      <sheetName val="1.14.31.3."/>
      <sheetName val="1.14.32"/>
      <sheetName val="1.14.33"/>
      <sheetName val="1.14.34."/>
      <sheetName val="1.14.35"/>
      <sheetName val="1.14.36"/>
      <sheetName val="1.14.37"/>
      <sheetName val="1.14.38"/>
      <sheetName val="1.14.39"/>
      <sheetName val="1.14.40"/>
      <sheetName val="1.14.41"/>
      <sheetName val="1.14.42"/>
      <sheetName val="1.14.43"/>
      <sheetName val="1.14.44"/>
      <sheetName val="1.14.45"/>
      <sheetName val="1.14.46"/>
      <sheetName val="1.14.47"/>
      <sheetName val="1.14.48"/>
      <sheetName val="1.14.49"/>
      <sheetName val="1.14.50"/>
      <sheetName val="1.14.51"/>
      <sheetName val="1.14.52"/>
      <sheetName val="1.14.53"/>
      <sheetName val="1.14.54"/>
      <sheetName val="1.14.55"/>
      <sheetName val="1.14.56"/>
      <sheetName val="1.14.57"/>
      <sheetName val="1.14.58"/>
      <sheetName val="1.14.59"/>
      <sheetName val="1.14.60"/>
      <sheetName val="1.14.61"/>
      <sheetName val="1.14.62"/>
      <sheetName val="1.14.63"/>
      <sheetName val="1.14.64"/>
      <sheetName val="1.14.65"/>
      <sheetName val="1.14.66"/>
      <sheetName val="1.14.67"/>
      <sheetName val="2.1"/>
      <sheetName val="2.2"/>
      <sheetName val="2.3"/>
      <sheetName val="2.4"/>
      <sheetName val="2.5"/>
      <sheetName val="2.6"/>
      <sheetName val="3.1"/>
      <sheetName val="3.2"/>
      <sheetName val="3.3"/>
      <sheetName val="3.4"/>
      <sheetName val="3.5"/>
      <sheetName val="3.6"/>
      <sheetName val="3.7"/>
      <sheetName val="3.8"/>
      <sheetName val="4.1.1"/>
      <sheetName val="4.1.2"/>
      <sheetName val="4.2"/>
      <sheetName val="4.3.1"/>
      <sheetName val="4.3.2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7"/>
      <sheetName val="4.28"/>
      <sheetName val="4.29"/>
      <sheetName val="4.30"/>
      <sheetName val="4.31"/>
      <sheetName val="4.32"/>
      <sheetName val="4.33"/>
      <sheetName val="4.34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5.13"/>
      <sheetName val="6.1.1"/>
      <sheetName val="6.1.2"/>
      <sheetName val="6.1.3"/>
      <sheetName val="6.2.1"/>
      <sheetName val="6.2.2"/>
      <sheetName val="6.2.3"/>
      <sheetName val="6.2.4"/>
      <sheetName val="6.3.1"/>
      <sheetName val="6.3.2"/>
      <sheetName val="6.3.3"/>
      <sheetName val="6.3.4"/>
      <sheetName val="6.3.5"/>
      <sheetName val="6.4"/>
      <sheetName val="6.5"/>
      <sheetName val="6.6"/>
      <sheetName val="6.7"/>
      <sheetName val="6.8"/>
      <sheetName val="6.9"/>
      <sheetName val="6.10.1"/>
      <sheetName val="6.10.2"/>
      <sheetName val="6.10.3"/>
      <sheetName val="6.11"/>
      <sheetName val="6.12.1"/>
      <sheetName val="6.12.2"/>
      <sheetName val="6.13.1"/>
      <sheetName val="6.13.2"/>
      <sheetName val="6.13.3"/>
      <sheetName val="6.13.4"/>
      <sheetName val="6.14"/>
      <sheetName val="6.15"/>
      <sheetName val="6.16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>
        <row r="25">
          <cell r="C25">
            <v>1459.5322864563268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>
        <row r="24">
          <cell r="C24">
            <v>693.76498636708925</v>
          </cell>
        </row>
      </sheetData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2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2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2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2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2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2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2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2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2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2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2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4.bin"/></Relationships>
</file>

<file path=xl/worksheets/_rels/sheet2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5.bin"/></Relationships>
</file>

<file path=xl/worksheets/_rels/sheet2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6.bin"/></Relationships>
</file>

<file path=xl/worksheets/_rels/sheet2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7.bin"/></Relationships>
</file>

<file path=xl/worksheets/_rels/sheet2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8.bin"/></Relationships>
</file>

<file path=xl/worksheets/_rels/sheet2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9.bin"/></Relationships>
</file>

<file path=xl/worksheets/_rels/sheet2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1.bin"/></Relationships>
</file>

<file path=xl/worksheets/_rels/sheet2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2.bin"/></Relationships>
</file>

<file path=xl/worksheets/_rels/sheet2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3.bin"/></Relationships>
</file>

<file path=xl/worksheets/_rels/sheet2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4.bin"/></Relationships>
</file>

<file path=xl/worksheets/_rels/sheet2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5.bin"/></Relationships>
</file>

<file path=xl/worksheets/_rels/sheet2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6.bin"/></Relationships>
</file>

<file path=xl/worksheets/_rels/sheet2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7.bin"/></Relationships>
</file>

<file path=xl/worksheets/_rels/sheet2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8.bin"/></Relationships>
</file>

<file path=xl/worksheets/_rels/sheet2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9.bin"/></Relationships>
</file>

<file path=xl/worksheets/_rels/sheet2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1.bin"/></Relationships>
</file>

<file path=xl/worksheets/_rels/sheet2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2.bin"/></Relationships>
</file>

<file path=xl/worksheets/_rels/sheet2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H602"/>
  <sheetViews>
    <sheetView tabSelected="1" topLeftCell="A533" zoomScale="192" zoomScaleNormal="192" workbookViewId="0">
      <selection activeCell="G317" sqref="G317"/>
    </sheetView>
  </sheetViews>
  <sheetFormatPr defaultRowHeight="12.75" x14ac:dyDescent="0.2"/>
  <cols>
    <col min="1" max="1" width="10.7109375" customWidth="1"/>
    <col min="2" max="2" width="46.28515625" customWidth="1"/>
    <col min="3" max="3" width="6.5703125" customWidth="1"/>
    <col min="4" max="4" width="17.42578125" customWidth="1"/>
    <col min="5" max="5" width="11.42578125" customWidth="1"/>
    <col min="10" max="10" width="9.42578125" customWidth="1"/>
  </cols>
  <sheetData>
    <row r="1" spans="1:5" ht="27" customHeight="1" x14ac:dyDescent="0.2">
      <c r="A1" t="s">
        <v>324</v>
      </c>
    </row>
    <row r="2" spans="1:5" ht="15" customHeight="1" x14ac:dyDescent="0.2">
      <c r="A2" s="201" t="s">
        <v>1882</v>
      </c>
    </row>
    <row r="3" spans="1:5" ht="19.5" customHeight="1" x14ac:dyDescent="0.2">
      <c r="A3" s="304" t="s">
        <v>2062</v>
      </c>
    </row>
    <row r="6" spans="1:5" x14ac:dyDescent="0.2">
      <c r="A6" t="s">
        <v>325</v>
      </c>
    </row>
    <row r="7" spans="1:5" ht="3.75" customHeight="1" x14ac:dyDescent="0.2"/>
    <row r="8" spans="1:5" x14ac:dyDescent="0.2">
      <c r="A8" s="304" t="s">
        <v>2079</v>
      </c>
    </row>
    <row r="9" spans="1:5" x14ac:dyDescent="0.2">
      <c r="A9" s="254" t="s">
        <v>1880</v>
      </c>
    </row>
    <row r="10" spans="1:5" ht="3" customHeight="1" x14ac:dyDescent="0.2"/>
    <row r="11" spans="1:5" ht="18" customHeight="1" x14ac:dyDescent="0.2">
      <c r="A11" s="384" t="s">
        <v>2080</v>
      </c>
      <c r="B11" s="385"/>
    </row>
    <row r="12" spans="1:5" ht="20.25" customHeight="1" x14ac:dyDescent="0.2">
      <c r="A12" t="s">
        <v>2081</v>
      </c>
    </row>
    <row r="16" spans="1:5" ht="15.75" x14ac:dyDescent="0.25">
      <c r="A16" s="386" t="s">
        <v>327</v>
      </c>
      <c r="B16" s="386"/>
      <c r="C16" s="386"/>
      <c r="D16" s="386"/>
      <c r="E16" s="386"/>
    </row>
    <row r="17" spans="1:5" ht="31.5" customHeight="1" x14ac:dyDescent="0.25">
      <c r="A17" s="387" t="s">
        <v>1884</v>
      </c>
      <c r="B17" s="387"/>
      <c r="C17" s="387"/>
      <c r="D17" s="387"/>
      <c r="E17" s="387"/>
    </row>
    <row r="20" spans="1:5" ht="59.25" customHeight="1" x14ac:dyDescent="0.2">
      <c r="A20" s="388" t="s">
        <v>1886</v>
      </c>
      <c r="B20" s="388"/>
      <c r="C20" s="388"/>
      <c r="D20" s="388"/>
      <c r="E20" s="388"/>
    </row>
    <row r="21" spans="1:5" ht="103.5" customHeight="1" x14ac:dyDescent="0.2">
      <c r="A21" s="389" t="s">
        <v>1867</v>
      </c>
      <c r="B21" s="390"/>
      <c r="C21" s="390"/>
      <c r="D21" s="390"/>
      <c r="E21" s="390"/>
    </row>
    <row r="22" spans="1:5" ht="39" customHeight="1" x14ac:dyDescent="0.2">
      <c r="A22" s="388" t="s">
        <v>113</v>
      </c>
      <c r="B22" s="388"/>
      <c r="C22" s="388"/>
      <c r="D22" s="388"/>
      <c r="E22" s="388"/>
    </row>
    <row r="23" spans="1:5" ht="20.25" customHeight="1" x14ac:dyDescent="0.2">
      <c r="A23" s="388" t="s">
        <v>114</v>
      </c>
      <c r="B23" s="388"/>
      <c r="C23" s="388"/>
      <c r="D23" s="388"/>
      <c r="E23" s="202"/>
    </row>
    <row r="24" spans="1:5" ht="48.75" customHeight="1" x14ac:dyDescent="0.2">
      <c r="A24" s="389" t="s">
        <v>1866</v>
      </c>
      <c r="B24" s="390"/>
      <c r="C24" s="390"/>
      <c r="D24" s="390"/>
      <c r="E24" s="390"/>
    </row>
    <row r="25" spans="1:5" ht="45" customHeight="1" x14ac:dyDescent="0.2">
      <c r="A25" s="389" t="s">
        <v>1865</v>
      </c>
      <c r="B25" s="390"/>
      <c r="C25" s="390"/>
      <c r="D25" s="390"/>
      <c r="E25" s="390"/>
    </row>
    <row r="26" spans="1:5" ht="71.25" customHeight="1" x14ac:dyDescent="0.2">
      <c r="A26" s="393" t="s">
        <v>1879</v>
      </c>
      <c r="B26" s="393"/>
      <c r="C26" s="393"/>
      <c r="D26" s="393"/>
      <c r="E26" s="393"/>
    </row>
    <row r="27" spans="1:5" ht="19.5" customHeight="1" x14ac:dyDescent="0.2">
      <c r="A27" s="390" t="s">
        <v>115</v>
      </c>
      <c r="B27" s="390"/>
      <c r="C27" s="390"/>
      <c r="D27" s="390"/>
      <c r="E27" s="390"/>
    </row>
    <row r="28" spans="1:5" ht="30" customHeight="1" x14ac:dyDescent="0.2">
      <c r="A28" s="390" t="s">
        <v>116</v>
      </c>
      <c r="B28" s="390"/>
      <c r="C28" s="390"/>
      <c r="D28" s="390"/>
      <c r="E28" s="390"/>
    </row>
    <row r="29" spans="1:5" ht="53.25" customHeight="1" x14ac:dyDescent="0.2"/>
    <row r="30" spans="1:5" ht="15.75" x14ac:dyDescent="0.25">
      <c r="A30" s="386" t="s">
        <v>326</v>
      </c>
      <c r="B30" s="386"/>
      <c r="C30" s="386"/>
      <c r="D30" s="386"/>
      <c r="E30" s="386"/>
    </row>
    <row r="31" spans="1:5" ht="31.5" customHeight="1" x14ac:dyDescent="0.25">
      <c r="A31" s="387" t="s">
        <v>1885</v>
      </c>
      <c r="B31" s="387"/>
      <c r="C31" s="387"/>
      <c r="D31" s="387"/>
      <c r="E31" s="387"/>
    </row>
    <row r="32" spans="1:5" x14ac:dyDescent="0.2">
      <c r="A32" s="2"/>
      <c r="B32" s="2"/>
      <c r="C32" s="2"/>
      <c r="D32" s="3"/>
      <c r="E32" s="2"/>
    </row>
    <row r="33" spans="1:5" ht="29.25" customHeight="1" x14ac:dyDescent="0.2">
      <c r="A33" s="4" t="s">
        <v>1719</v>
      </c>
      <c r="B33" s="391" t="s">
        <v>1720</v>
      </c>
      <c r="C33" s="392"/>
      <c r="D33" s="4" t="s">
        <v>1721</v>
      </c>
      <c r="E33" s="4" t="s">
        <v>1722</v>
      </c>
    </row>
    <row r="34" spans="1:5" ht="16.5" customHeight="1" x14ac:dyDescent="0.2">
      <c r="A34" s="318" t="s">
        <v>1724</v>
      </c>
      <c r="B34" s="318"/>
      <c r="C34" s="318"/>
      <c r="D34" s="318"/>
      <c r="E34" s="318"/>
    </row>
    <row r="35" spans="1:5" ht="18" hidden="1" customHeight="1" x14ac:dyDescent="0.25">
      <c r="A35" s="180" t="s">
        <v>1725</v>
      </c>
      <c r="B35" s="371" t="s">
        <v>1726</v>
      </c>
      <c r="C35" s="372"/>
      <c r="D35" s="372"/>
      <c r="E35" s="373"/>
    </row>
    <row r="36" spans="1:5" ht="30" hidden="1" customHeight="1" x14ac:dyDescent="0.25">
      <c r="A36" s="7" t="s">
        <v>1321</v>
      </c>
      <c r="B36" s="367" t="s">
        <v>2061</v>
      </c>
      <c r="C36" s="368"/>
      <c r="D36" s="200" t="s">
        <v>150</v>
      </c>
      <c r="E36" s="255" t="e">
        <f>#REF!</f>
        <v>#REF!</v>
      </c>
    </row>
    <row r="37" spans="1:5" ht="30" hidden="1" customHeight="1" x14ac:dyDescent="0.25">
      <c r="A37" s="7" t="s">
        <v>1322</v>
      </c>
      <c r="B37" s="367" t="s">
        <v>2155</v>
      </c>
      <c r="C37" s="368"/>
      <c r="D37" s="200" t="s">
        <v>150</v>
      </c>
      <c r="E37" s="255" t="e">
        <f>#REF!</f>
        <v>#REF!</v>
      </c>
    </row>
    <row r="38" spans="1:5" ht="19.5" hidden="1" customHeight="1" x14ac:dyDescent="0.25">
      <c r="A38" s="7" t="s">
        <v>1323</v>
      </c>
      <c r="B38" s="367" t="s">
        <v>1618</v>
      </c>
      <c r="C38" s="368"/>
      <c r="D38" s="8" t="s">
        <v>1729</v>
      </c>
      <c r="E38" s="255" t="e">
        <f>#REF!</f>
        <v>#REF!</v>
      </c>
    </row>
    <row r="39" spans="1:5" ht="19.5" hidden="1" customHeight="1" x14ac:dyDescent="0.25">
      <c r="A39" s="7" t="s">
        <v>1324</v>
      </c>
      <c r="B39" s="367" t="s">
        <v>1063</v>
      </c>
      <c r="C39" s="368"/>
      <c r="D39" s="8" t="s">
        <v>1729</v>
      </c>
      <c r="E39" s="255" t="e">
        <f>#REF!</f>
        <v>#REF!</v>
      </c>
    </row>
    <row r="40" spans="1:5" ht="33" hidden="1" customHeight="1" x14ac:dyDescent="0.25">
      <c r="A40" s="7" t="s">
        <v>1325</v>
      </c>
      <c r="B40" s="367" t="s">
        <v>1813</v>
      </c>
      <c r="C40" s="368"/>
      <c r="D40" s="8" t="s">
        <v>1729</v>
      </c>
      <c r="E40" s="255" t="e">
        <f>#REF!</f>
        <v>#REF!</v>
      </c>
    </row>
    <row r="41" spans="1:5" ht="30.75" hidden="1" customHeight="1" x14ac:dyDescent="0.25">
      <c r="A41" s="7" t="s">
        <v>1326</v>
      </c>
      <c r="B41" s="367" t="s">
        <v>1145</v>
      </c>
      <c r="C41" s="368"/>
      <c r="D41" s="13" t="s">
        <v>1146</v>
      </c>
      <c r="E41" s="255" t="e">
        <f>#REF!</f>
        <v>#REF!</v>
      </c>
    </row>
    <row r="42" spans="1:5" ht="15" hidden="1" x14ac:dyDescent="0.25">
      <c r="A42" s="7" t="s">
        <v>1321</v>
      </c>
      <c r="B42" s="367" t="s">
        <v>1734</v>
      </c>
      <c r="C42" s="368"/>
      <c r="D42" s="184" t="s">
        <v>1027</v>
      </c>
      <c r="E42" s="256"/>
    </row>
    <row r="43" spans="1:5" ht="15.75" hidden="1" customHeight="1" x14ac:dyDescent="0.25">
      <c r="A43" s="7" t="s">
        <v>1327</v>
      </c>
      <c r="B43" s="367" t="s">
        <v>1735</v>
      </c>
      <c r="C43" s="368"/>
      <c r="D43" s="8" t="s">
        <v>1729</v>
      </c>
      <c r="E43" s="255" t="e">
        <f>#REF!</f>
        <v>#REF!</v>
      </c>
    </row>
    <row r="44" spans="1:5" ht="18.75" hidden="1" customHeight="1" x14ac:dyDescent="0.25">
      <c r="A44" s="7" t="s">
        <v>1328</v>
      </c>
      <c r="B44" s="367" t="s">
        <v>1737</v>
      </c>
      <c r="C44" s="368"/>
      <c r="D44" s="8" t="s">
        <v>1729</v>
      </c>
      <c r="E44" s="255" t="e">
        <f>#REF!</f>
        <v>#REF!</v>
      </c>
    </row>
    <row r="45" spans="1:5" ht="18.75" hidden="1" customHeight="1" x14ac:dyDescent="0.25">
      <c r="A45" s="7" t="s">
        <v>1329</v>
      </c>
      <c r="B45" s="367" t="s">
        <v>1738</v>
      </c>
      <c r="C45" s="368"/>
      <c r="D45" s="8" t="s">
        <v>1729</v>
      </c>
      <c r="E45" s="255" t="e">
        <f>#REF!</f>
        <v>#REF!</v>
      </c>
    </row>
    <row r="46" spans="1:5" ht="18.75" hidden="1" customHeight="1" x14ac:dyDescent="0.25">
      <c r="A46" s="7" t="s">
        <v>1330</v>
      </c>
      <c r="B46" s="367" t="s">
        <v>1739</v>
      </c>
      <c r="C46" s="368"/>
      <c r="D46" s="8" t="s">
        <v>1729</v>
      </c>
      <c r="E46" s="255" t="e">
        <f>#REF!</f>
        <v>#REF!</v>
      </c>
    </row>
    <row r="47" spans="1:5" ht="18.75" hidden="1" customHeight="1" x14ac:dyDescent="0.25">
      <c r="A47" s="7" t="s">
        <v>1331</v>
      </c>
      <c r="B47" s="367" t="s">
        <v>1740</v>
      </c>
      <c r="C47" s="368"/>
      <c r="D47" s="8" t="s">
        <v>1729</v>
      </c>
      <c r="E47" s="255" t="e">
        <f>#REF!</f>
        <v>#REF!</v>
      </c>
    </row>
    <row r="48" spans="1:5" ht="18.75" hidden="1" customHeight="1" x14ac:dyDescent="0.25">
      <c r="A48" s="7" t="s">
        <v>1332</v>
      </c>
      <c r="B48" s="367" t="s">
        <v>1244</v>
      </c>
      <c r="C48" s="368"/>
      <c r="D48" s="8" t="s">
        <v>1729</v>
      </c>
      <c r="E48" s="255" t="e">
        <f>#REF!</f>
        <v>#REF!</v>
      </c>
    </row>
    <row r="49" spans="1:5" ht="30.75" hidden="1" customHeight="1" x14ac:dyDescent="0.25">
      <c r="A49" s="7" t="s">
        <v>1333</v>
      </c>
      <c r="B49" s="367" t="s">
        <v>1742</v>
      </c>
      <c r="C49" s="368"/>
      <c r="D49" s="8" t="s">
        <v>1743</v>
      </c>
      <c r="E49" s="255" t="e">
        <f>'1.1.14'!C26</f>
        <v>#REF!</v>
      </c>
    </row>
    <row r="50" spans="1:5" ht="18" hidden="1" customHeight="1" x14ac:dyDescent="0.25">
      <c r="A50" s="180" t="s">
        <v>1746</v>
      </c>
      <c r="B50" s="374" t="s">
        <v>1747</v>
      </c>
      <c r="C50" s="375"/>
      <c r="D50" s="375"/>
      <c r="E50" s="376"/>
    </row>
    <row r="51" spans="1:5" ht="18.75" hidden="1" customHeight="1" x14ac:dyDescent="0.25">
      <c r="A51" s="7" t="s">
        <v>242</v>
      </c>
      <c r="B51" s="367" t="s">
        <v>1748</v>
      </c>
      <c r="C51" s="368"/>
      <c r="D51" s="8" t="s">
        <v>1729</v>
      </c>
      <c r="E51" s="255" t="e">
        <f>'1.2.1.'!C24</f>
        <v>#REF!</v>
      </c>
    </row>
    <row r="52" spans="1:5" ht="18.75" hidden="1" customHeight="1" x14ac:dyDescent="0.25">
      <c r="A52" s="7" t="s">
        <v>243</v>
      </c>
      <c r="B52" s="367" t="s">
        <v>358</v>
      </c>
      <c r="C52" s="368"/>
      <c r="D52" s="8" t="s">
        <v>1729</v>
      </c>
      <c r="E52" s="255" t="e">
        <f>'1.2.2.'!C25</f>
        <v>#REF!</v>
      </c>
    </row>
    <row r="53" spans="1:5" ht="18.75" hidden="1" customHeight="1" x14ac:dyDescent="0.25">
      <c r="A53" s="7" t="s">
        <v>244</v>
      </c>
      <c r="B53" s="367" t="s">
        <v>360</v>
      </c>
      <c r="C53" s="368"/>
      <c r="D53" s="8" t="s">
        <v>1729</v>
      </c>
      <c r="E53" s="255" t="e">
        <f>'1.2.3.'!C24</f>
        <v>#REF!</v>
      </c>
    </row>
    <row r="54" spans="1:5" ht="18.75" hidden="1" customHeight="1" x14ac:dyDescent="0.25">
      <c r="A54" s="7" t="s">
        <v>247</v>
      </c>
      <c r="B54" s="367" t="s">
        <v>366</v>
      </c>
      <c r="C54" s="368"/>
      <c r="D54" s="8" t="s">
        <v>362</v>
      </c>
      <c r="E54" s="257" t="e">
        <f>'1.2.6.'!C26</f>
        <v>#REF!</v>
      </c>
    </row>
    <row r="55" spans="1:5" ht="18.75" hidden="1" customHeight="1" x14ac:dyDescent="0.25">
      <c r="A55" s="7" t="s">
        <v>248</v>
      </c>
      <c r="B55" s="367" t="s">
        <v>367</v>
      </c>
      <c r="C55" s="368"/>
      <c r="D55" s="8" t="s">
        <v>362</v>
      </c>
      <c r="E55" s="257" t="e">
        <f>'1.2.7.'!C26</f>
        <v>#REF!</v>
      </c>
    </row>
    <row r="56" spans="1:5" ht="18.75" hidden="1" customHeight="1" x14ac:dyDescent="0.25">
      <c r="A56" s="7" t="s">
        <v>249</v>
      </c>
      <c r="B56" s="367" t="s">
        <v>1034</v>
      </c>
      <c r="C56" s="368"/>
      <c r="D56" s="8" t="s">
        <v>362</v>
      </c>
      <c r="E56" s="257" t="e">
        <f>'1.2.8.'!C25</f>
        <v>#REF!</v>
      </c>
    </row>
    <row r="57" spans="1:5" ht="18.75" hidden="1" customHeight="1" x14ac:dyDescent="0.25">
      <c r="A57" s="7" t="s">
        <v>250</v>
      </c>
      <c r="B57" s="367" t="s">
        <v>1035</v>
      </c>
      <c r="C57" s="368"/>
      <c r="D57" s="8" t="s">
        <v>362</v>
      </c>
      <c r="E57" s="257" t="e">
        <f>#REF!</f>
        <v>#REF!</v>
      </c>
    </row>
    <row r="58" spans="1:5" ht="33" hidden="1" customHeight="1" x14ac:dyDescent="0.25">
      <c r="A58" s="7" t="s">
        <v>251</v>
      </c>
      <c r="B58" s="367" t="s">
        <v>1337</v>
      </c>
      <c r="C58" s="368"/>
      <c r="D58" s="8" t="s">
        <v>362</v>
      </c>
      <c r="E58" s="255" t="e">
        <f>#REF!</f>
        <v>#REF!</v>
      </c>
    </row>
    <row r="59" spans="1:5" ht="45" hidden="1" customHeight="1" x14ac:dyDescent="0.25">
      <c r="A59" s="7" t="s">
        <v>252</v>
      </c>
      <c r="B59" s="367" t="s">
        <v>1339</v>
      </c>
      <c r="C59" s="368"/>
      <c r="D59" s="8" t="s">
        <v>362</v>
      </c>
      <c r="E59" s="255" t="e">
        <f>'1.2.13'!C26</f>
        <v>#REF!</v>
      </c>
    </row>
    <row r="60" spans="1:5" ht="35.25" hidden="1" customHeight="1" x14ac:dyDescent="0.25">
      <c r="A60" s="7" t="s">
        <v>253</v>
      </c>
      <c r="B60" s="367" t="s">
        <v>377</v>
      </c>
      <c r="C60" s="368"/>
      <c r="D60" s="8" t="s">
        <v>362</v>
      </c>
      <c r="E60" s="255" t="e">
        <f>'1.2.14.'!C26</f>
        <v>#REF!</v>
      </c>
    </row>
    <row r="61" spans="1:5" ht="18" hidden="1" customHeight="1" x14ac:dyDescent="0.25">
      <c r="A61" s="7" t="s">
        <v>254</v>
      </c>
      <c r="B61" s="367" t="s">
        <v>379</v>
      </c>
      <c r="C61" s="368"/>
      <c r="D61" s="8" t="s">
        <v>1729</v>
      </c>
      <c r="E61" s="255" t="e">
        <f>'1.2.15.'!C26</f>
        <v>#REF!</v>
      </c>
    </row>
    <row r="62" spans="1:5" ht="18" hidden="1" customHeight="1" x14ac:dyDescent="0.25">
      <c r="A62" s="7" t="s">
        <v>255</v>
      </c>
      <c r="B62" s="367" t="s">
        <v>380</v>
      </c>
      <c r="C62" s="368"/>
      <c r="D62" s="8" t="s">
        <v>1729</v>
      </c>
      <c r="E62" s="255" t="e">
        <f>'1.2.16.'!C25</f>
        <v>#REF!</v>
      </c>
    </row>
    <row r="63" spans="1:5" ht="18" hidden="1" customHeight="1" x14ac:dyDescent="0.25">
      <c r="A63" s="7" t="s">
        <v>256</v>
      </c>
      <c r="B63" s="367" t="s">
        <v>381</v>
      </c>
      <c r="C63" s="368"/>
      <c r="D63" s="8" t="s">
        <v>1729</v>
      </c>
      <c r="E63" s="255" t="e">
        <f>'1.2.17.'!C26</f>
        <v>#REF!</v>
      </c>
    </row>
    <row r="64" spans="1:5" ht="18" hidden="1" customHeight="1" x14ac:dyDescent="0.25">
      <c r="A64" s="7" t="s">
        <v>257</v>
      </c>
      <c r="B64" s="367" t="s">
        <v>1064</v>
      </c>
      <c r="C64" s="368"/>
      <c r="D64" s="8" t="s">
        <v>1729</v>
      </c>
      <c r="E64" s="255" t="e">
        <f>'1.2.19.'!C25</f>
        <v>#REF!</v>
      </c>
    </row>
    <row r="65" spans="1:5" ht="18" hidden="1" customHeight="1" x14ac:dyDescent="0.25">
      <c r="A65" s="7" t="s">
        <v>258</v>
      </c>
      <c r="B65" s="367" t="s">
        <v>1065</v>
      </c>
      <c r="C65" s="368"/>
      <c r="D65" s="8" t="s">
        <v>1729</v>
      </c>
      <c r="E65" s="255" t="e">
        <f>'1.2.20.'!C25</f>
        <v>#REF!</v>
      </c>
    </row>
    <row r="66" spans="1:5" ht="18" hidden="1" customHeight="1" x14ac:dyDescent="0.25">
      <c r="A66" s="7" t="s">
        <v>259</v>
      </c>
      <c r="B66" s="367" t="s">
        <v>1066</v>
      </c>
      <c r="C66" s="368"/>
      <c r="D66" s="8" t="s">
        <v>1729</v>
      </c>
      <c r="E66" s="255" t="e">
        <f>'1.2.23.'!C26</f>
        <v>#REF!</v>
      </c>
    </row>
    <row r="67" spans="1:5" ht="18" hidden="1" customHeight="1" x14ac:dyDescent="0.25">
      <c r="A67" s="7" t="s">
        <v>260</v>
      </c>
      <c r="B67" s="367" t="s">
        <v>1067</v>
      </c>
      <c r="C67" s="368"/>
      <c r="D67" s="8" t="s">
        <v>1729</v>
      </c>
      <c r="E67" s="255" t="e">
        <f>'1.2.24.'!C25</f>
        <v>#REF!</v>
      </c>
    </row>
    <row r="68" spans="1:5" ht="18" hidden="1" customHeight="1" x14ac:dyDescent="0.25">
      <c r="A68" s="7" t="s">
        <v>261</v>
      </c>
      <c r="B68" s="367" t="s">
        <v>390</v>
      </c>
      <c r="C68" s="368"/>
      <c r="D68" s="8" t="s">
        <v>362</v>
      </c>
      <c r="E68" s="255" t="e">
        <f>'1.2.25'!C26</f>
        <v>#REF!</v>
      </c>
    </row>
    <row r="69" spans="1:5" ht="18" hidden="1" customHeight="1" x14ac:dyDescent="0.25">
      <c r="A69" s="7" t="s">
        <v>262</v>
      </c>
      <c r="B69" s="367" t="s">
        <v>391</v>
      </c>
      <c r="C69" s="368"/>
      <c r="D69" s="8" t="s">
        <v>362</v>
      </c>
      <c r="E69" s="255" t="e">
        <f>'1.2.26.'!C26</f>
        <v>#REF!</v>
      </c>
    </row>
    <row r="70" spans="1:5" ht="18" hidden="1" customHeight="1" x14ac:dyDescent="0.25">
      <c r="A70" s="7" t="s">
        <v>263</v>
      </c>
      <c r="B70" s="367" t="s">
        <v>392</v>
      </c>
      <c r="C70" s="368"/>
      <c r="D70" s="8" t="s">
        <v>362</v>
      </c>
      <c r="E70" s="255" t="e">
        <f>'1.2.27.'!C26</f>
        <v>#REF!</v>
      </c>
    </row>
    <row r="71" spans="1:5" ht="18" hidden="1" customHeight="1" x14ac:dyDescent="0.25">
      <c r="A71" s="7" t="s">
        <v>264</v>
      </c>
      <c r="B71" s="367" t="s">
        <v>393</v>
      </c>
      <c r="C71" s="368"/>
      <c r="D71" s="8" t="s">
        <v>362</v>
      </c>
      <c r="E71" s="255" t="e">
        <f>'1.2.28.'!C26</f>
        <v>#REF!</v>
      </c>
    </row>
    <row r="72" spans="1:5" ht="33.75" hidden="1" customHeight="1" x14ac:dyDescent="0.25">
      <c r="A72" s="29" t="s">
        <v>265</v>
      </c>
      <c r="B72" s="367" t="s">
        <v>583</v>
      </c>
      <c r="C72" s="368"/>
      <c r="D72" s="8" t="s">
        <v>362</v>
      </c>
      <c r="E72" s="255" t="e">
        <f>'1.2.29.'!C26</f>
        <v>#REF!</v>
      </c>
    </row>
    <row r="73" spans="1:5" ht="33.75" hidden="1" customHeight="1" x14ac:dyDescent="0.25">
      <c r="A73" s="7" t="s">
        <v>265</v>
      </c>
      <c r="B73" s="367" t="s">
        <v>584</v>
      </c>
      <c r="C73" s="368"/>
      <c r="D73" s="8" t="s">
        <v>362</v>
      </c>
      <c r="E73" s="255" t="e">
        <f>'1.2.30.'!C26</f>
        <v>#REF!</v>
      </c>
    </row>
    <row r="74" spans="1:5" ht="32.25" hidden="1" customHeight="1" x14ac:dyDescent="0.25">
      <c r="A74" s="7" t="s">
        <v>267</v>
      </c>
      <c r="B74" s="367" t="s">
        <v>585</v>
      </c>
      <c r="C74" s="368"/>
      <c r="D74" s="8" t="s">
        <v>362</v>
      </c>
      <c r="E74" s="255" t="e">
        <f>'1.2.31.'!C26</f>
        <v>#REF!</v>
      </c>
    </row>
    <row r="75" spans="1:5" ht="34.5" hidden="1" customHeight="1" x14ac:dyDescent="0.25">
      <c r="A75" s="7" t="s">
        <v>268</v>
      </c>
      <c r="B75" s="367" t="s">
        <v>586</v>
      </c>
      <c r="C75" s="368"/>
      <c r="D75" s="8" t="s">
        <v>362</v>
      </c>
      <c r="E75" s="255" t="e">
        <f>'1.2.32.'!C26</f>
        <v>#REF!</v>
      </c>
    </row>
    <row r="76" spans="1:5" ht="18.75" hidden="1" customHeight="1" x14ac:dyDescent="0.25">
      <c r="A76" s="7" t="s">
        <v>269</v>
      </c>
      <c r="B76" s="367" t="s">
        <v>400</v>
      </c>
      <c r="C76" s="368"/>
      <c r="D76" s="8" t="s">
        <v>362</v>
      </c>
      <c r="E76" s="255" t="e">
        <f>'1.2.35.'!C26</f>
        <v>#REF!</v>
      </c>
    </row>
    <row r="77" spans="1:5" ht="29.25" hidden="1" customHeight="1" x14ac:dyDescent="0.25">
      <c r="A77" s="7" t="s">
        <v>270</v>
      </c>
      <c r="B77" s="367" t="s">
        <v>401</v>
      </c>
      <c r="C77" s="368"/>
      <c r="D77" s="8" t="s">
        <v>362</v>
      </c>
      <c r="E77" s="255" t="e">
        <f>'1.2.36.'!C26</f>
        <v>#REF!</v>
      </c>
    </row>
    <row r="78" spans="1:5" ht="18.75" hidden="1" customHeight="1" x14ac:dyDescent="0.25">
      <c r="A78" s="7" t="s">
        <v>271</v>
      </c>
      <c r="B78" s="367" t="s">
        <v>873</v>
      </c>
      <c r="C78" s="368"/>
      <c r="D78" s="8" t="s">
        <v>362</v>
      </c>
      <c r="E78" s="255" t="e">
        <f>'1.2.37.'!C26</f>
        <v>#REF!</v>
      </c>
    </row>
    <row r="79" spans="1:5" ht="18.75" hidden="1" customHeight="1" x14ac:dyDescent="0.25">
      <c r="A79" s="7" t="s">
        <v>272</v>
      </c>
      <c r="B79" s="367" t="s">
        <v>321</v>
      </c>
      <c r="C79" s="368"/>
      <c r="D79" s="8" t="s">
        <v>875</v>
      </c>
      <c r="E79" s="255" t="e">
        <f>'1.2.38.'!C26</f>
        <v>#REF!</v>
      </c>
    </row>
    <row r="80" spans="1:5" ht="18.75" hidden="1" customHeight="1" x14ac:dyDescent="0.25">
      <c r="A80" s="7" t="s">
        <v>273</v>
      </c>
      <c r="B80" s="367" t="s">
        <v>1083</v>
      </c>
      <c r="C80" s="368"/>
      <c r="D80" s="8" t="s">
        <v>875</v>
      </c>
      <c r="E80" s="255" t="e">
        <f>'1.2.39.'!C26</f>
        <v>#REF!</v>
      </c>
    </row>
    <row r="81" spans="1:5" ht="18.75" hidden="1" customHeight="1" x14ac:dyDescent="0.25">
      <c r="A81" s="7" t="s">
        <v>274</v>
      </c>
      <c r="B81" s="367" t="s">
        <v>1455</v>
      </c>
      <c r="C81" s="368"/>
      <c r="D81" s="8" t="s">
        <v>875</v>
      </c>
      <c r="E81" s="255" t="e">
        <f>'1.2.40.'!C26</f>
        <v>#REF!</v>
      </c>
    </row>
    <row r="82" spans="1:5" ht="18.75" hidden="1" customHeight="1" x14ac:dyDescent="0.25">
      <c r="A82" s="7" t="s">
        <v>275</v>
      </c>
      <c r="B82" s="367" t="s">
        <v>1078</v>
      </c>
      <c r="C82" s="368"/>
      <c r="D82" s="8" t="s">
        <v>875</v>
      </c>
      <c r="E82" s="255" t="e">
        <f>'1.2.41.'!C26</f>
        <v>#REF!</v>
      </c>
    </row>
    <row r="83" spans="1:5" ht="18.75" hidden="1" customHeight="1" x14ac:dyDescent="0.25">
      <c r="A83" s="7" t="s">
        <v>276</v>
      </c>
      <c r="B83" s="367" t="s">
        <v>1079</v>
      </c>
      <c r="C83" s="368"/>
      <c r="D83" s="8" t="s">
        <v>875</v>
      </c>
      <c r="E83" s="255" t="e">
        <f>'1.2.42.'!C26</f>
        <v>#REF!</v>
      </c>
    </row>
    <row r="84" spans="1:5" ht="18.75" hidden="1" customHeight="1" x14ac:dyDescent="0.25">
      <c r="A84" s="7" t="s">
        <v>277</v>
      </c>
      <c r="B84" s="367" t="s">
        <v>1080</v>
      </c>
      <c r="C84" s="368"/>
      <c r="D84" s="8" t="s">
        <v>875</v>
      </c>
      <c r="E84" s="257" t="e">
        <f>'1.2.43.'!C26</f>
        <v>#REF!</v>
      </c>
    </row>
    <row r="85" spans="1:5" ht="18.75" hidden="1" customHeight="1" x14ac:dyDescent="0.25">
      <c r="A85" s="7" t="s">
        <v>278</v>
      </c>
      <c r="B85" s="367" t="s">
        <v>1081</v>
      </c>
      <c r="C85" s="368"/>
      <c r="D85" s="8" t="s">
        <v>875</v>
      </c>
      <c r="E85" s="255" t="e">
        <f>'1.2.44.'!C25</f>
        <v>#REF!</v>
      </c>
    </row>
    <row r="86" spans="1:5" ht="18.75" hidden="1" customHeight="1" x14ac:dyDescent="0.25">
      <c r="A86" s="7" t="s">
        <v>279</v>
      </c>
      <c r="B86" s="367" t="s">
        <v>1082</v>
      </c>
      <c r="C86" s="368"/>
      <c r="D86" s="8" t="s">
        <v>875</v>
      </c>
      <c r="E86" s="255" t="e">
        <f>'1.2.45.'!C25</f>
        <v>#REF!</v>
      </c>
    </row>
    <row r="87" spans="1:5" ht="18.75" hidden="1" customHeight="1" x14ac:dyDescent="0.25">
      <c r="A87" s="7" t="s">
        <v>280</v>
      </c>
      <c r="B87" s="367" t="s">
        <v>563</v>
      </c>
      <c r="C87" s="368"/>
      <c r="D87" s="8" t="s">
        <v>1729</v>
      </c>
      <c r="E87" s="257" t="e">
        <f>'1.2.46.'!C27</f>
        <v>#REF!</v>
      </c>
    </row>
    <row r="88" spans="1:5" ht="18.75" hidden="1" customHeight="1" x14ac:dyDescent="0.25">
      <c r="A88" s="7" t="s">
        <v>281</v>
      </c>
      <c r="B88" s="367" t="s">
        <v>884</v>
      </c>
      <c r="C88" s="368"/>
      <c r="D88" s="8" t="s">
        <v>1729</v>
      </c>
      <c r="E88" s="255" t="e">
        <f>'1.2.47.'!C26</f>
        <v>#REF!</v>
      </c>
    </row>
    <row r="89" spans="1:5" ht="18.75" hidden="1" customHeight="1" x14ac:dyDescent="0.25">
      <c r="A89" s="7" t="s">
        <v>282</v>
      </c>
      <c r="B89" s="367" t="s">
        <v>885</v>
      </c>
      <c r="C89" s="368"/>
      <c r="D89" s="8" t="s">
        <v>1729</v>
      </c>
      <c r="E89" s="255" t="e">
        <f>'1.2.48'!C26</f>
        <v>#REF!</v>
      </c>
    </row>
    <row r="90" spans="1:5" ht="18.75" hidden="1" customHeight="1" x14ac:dyDescent="0.25">
      <c r="A90" s="7" t="s">
        <v>283</v>
      </c>
      <c r="B90" s="367" t="s">
        <v>148</v>
      </c>
      <c r="C90" s="368"/>
      <c r="D90" s="8" t="s">
        <v>1729</v>
      </c>
      <c r="E90" s="255" t="e">
        <f>'1.2.49.'!C26</f>
        <v>#REF!</v>
      </c>
    </row>
    <row r="91" spans="1:5" ht="18.75" hidden="1" customHeight="1" x14ac:dyDescent="0.25">
      <c r="A91" s="7" t="s">
        <v>284</v>
      </c>
      <c r="B91" s="367" t="s">
        <v>149</v>
      </c>
      <c r="C91" s="368"/>
      <c r="D91" s="8" t="s">
        <v>1729</v>
      </c>
      <c r="E91" s="255" t="e">
        <f>'1.2.50.'!C26</f>
        <v>#REF!</v>
      </c>
    </row>
    <row r="92" spans="1:5" ht="18.75" hidden="1" customHeight="1" x14ac:dyDescent="0.25">
      <c r="A92" s="7" t="s">
        <v>285</v>
      </c>
      <c r="B92" s="367" t="s">
        <v>890</v>
      </c>
      <c r="C92" s="368"/>
      <c r="D92" s="8" t="s">
        <v>1729</v>
      </c>
      <c r="E92" s="255" t="e">
        <f>'1.2.51.'!C26</f>
        <v>#REF!</v>
      </c>
    </row>
    <row r="93" spans="1:5" ht="18.75" hidden="1" customHeight="1" x14ac:dyDescent="0.25">
      <c r="A93" s="7" t="s">
        <v>286</v>
      </c>
      <c r="B93" s="367" t="s">
        <v>892</v>
      </c>
      <c r="C93" s="368"/>
      <c r="D93" s="8" t="s">
        <v>1729</v>
      </c>
      <c r="E93" s="257" t="e">
        <f>'1.2.53'!C25</f>
        <v>#REF!</v>
      </c>
    </row>
    <row r="94" spans="1:5" ht="18.75" hidden="1" customHeight="1" x14ac:dyDescent="0.25">
      <c r="A94" s="7" t="s">
        <v>287</v>
      </c>
      <c r="B94" s="369" t="s">
        <v>1811</v>
      </c>
      <c r="C94" s="383"/>
      <c r="D94" s="8" t="s">
        <v>1729</v>
      </c>
      <c r="E94" s="257" t="e">
        <f>'1.2.54'!C24</f>
        <v>#REF!</v>
      </c>
    </row>
    <row r="95" spans="1:5" ht="18.75" hidden="1" customHeight="1" x14ac:dyDescent="0.25">
      <c r="A95" s="7" t="s">
        <v>288</v>
      </c>
      <c r="B95" s="369" t="s">
        <v>1812</v>
      </c>
      <c r="C95" s="383"/>
      <c r="D95" s="8" t="s">
        <v>1729</v>
      </c>
      <c r="E95" s="257" t="e">
        <f>'1.2.55'!C24</f>
        <v>#REF!</v>
      </c>
    </row>
    <row r="96" spans="1:5" ht="21" hidden="1" customHeight="1" x14ac:dyDescent="0.25">
      <c r="A96" s="6" t="s">
        <v>894</v>
      </c>
      <c r="B96" s="371" t="s">
        <v>895</v>
      </c>
      <c r="C96" s="372"/>
      <c r="D96" s="372"/>
      <c r="E96" s="373"/>
    </row>
    <row r="97" spans="1:5" ht="18.75" hidden="1" customHeight="1" x14ac:dyDescent="0.25">
      <c r="A97" s="7" t="s">
        <v>296</v>
      </c>
      <c r="B97" s="367" t="s">
        <v>1418</v>
      </c>
      <c r="C97" s="368"/>
      <c r="D97" s="8" t="s">
        <v>1729</v>
      </c>
      <c r="E97" s="255" t="e">
        <f>'1.3.1.'!C24</f>
        <v>#REF!</v>
      </c>
    </row>
    <row r="98" spans="1:5" ht="18.75" hidden="1" customHeight="1" x14ac:dyDescent="0.25">
      <c r="A98" s="7" t="s">
        <v>297</v>
      </c>
      <c r="B98" s="367" t="s">
        <v>1419</v>
      </c>
      <c r="C98" s="368"/>
      <c r="D98" s="8" t="s">
        <v>1729</v>
      </c>
      <c r="E98" s="255" t="e">
        <f>'1.3.2.'!C26</f>
        <v>#REF!</v>
      </c>
    </row>
    <row r="99" spans="1:5" ht="18.75" hidden="1" customHeight="1" x14ac:dyDescent="0.25">
      <c r="A99" s="7" t="s">
        <v>298</v>
      </c>
      <c r="B99" s="367" t="s">
        <v>1420</v>
      </c>
      <c r="C99" s="368"/>
      <c r="D99" s="8" t="s">
        <v>1729</v>
      </c>
      <c r="E99" s="255" t="e">
        <f>'1.3.3.'!C24</f>
        <v>#REF!</v>
      </c>
    </row>
    <row r="100" spans="1:5" ht="18.75" hidden="1" customHeight="1" x14ac:dyDescent="0.25">
      <c r="A100" s="7" t="s">
        <v>299</v>
      </c>
      <c r="B100" s="367" t="s">
        <v>1421</v>
      </c>
      <c r="C100" s="368"/>
      <c r="D100" s="8" t="s">
        <v>1729</v>
      </c>
      <c r="E100" s="255" t="e">
        <f>'1.3.4.'!C26</f>
        <v>#REF!</v>
      </c>
    </row>
    <row r="101" spans="1:5" ht="18.75" hidden="1" customHeight="1" x14ac:dyDescent="0.25">
      <c r="A101" s="7" t="s">
        <v>300</v>
      </c>
      <c r="B101" s="367" t="s">
        <v>1422</v>
      </c>
      <c r="C101" s="368"/>
      <c r="D101" s="8" t="s">
        <v>1729</v>
      </c>
      <c r="E101" s="255" t="e">
        <f>'1.3.5.'!C26</f>
        <v>#REF!</v>
      </c>
    </row>
    <row r="102" spans="1:5" ht="30" hidden="1" customHeight="1" x14ac:dyDescent="0.25">
      <c r="A102" s="7" t="s">
        <v>301</v>
      </c>
      <c r="B102" s="367" t="s">
        <v>1814</v>
      </c>
      <c r="C102" s="368"/>
      <c r="D102" s="8" t="s">
        <v>1729</v>
      </c>
      <c r="E102" s="255" t="e">
        <f>'1.3.6'!C26</f>
        <v>#REF!</v>
      </c>
    </row>
    <row r="103" spans="1:5" ht="30" hidden="1" customHeight="1" x14ac:dyDescent="0.25">
      <c r="A103" s="7" t="s">
        <v>304</v>
      </c>
      <c r="B103" s="367" t="s">
        <v>322</v>
      </c>
      <c r="C103" s="368"/>
      <c r="D103" s="8" t="s">
        <v>1743</v>
      </c>
      <c r="E103" s="255" t="e">
        <f>'1.3.9'!C26</f>
        <v>#REF!</v>
      </c>
    </row>
    <row r="104" spans="1:5" ht="30.75" hidden="1" customHeight="1" x14ac:dyDescent="0.25">
      <c r="A104" s="7" t="s">
        <v>305</v>
      </c>
      <c r="B104" s="367" t="s">
        <v>1427</v>
      </c>
      <c r="C104" s="368"/>
      <c r="D104" s="8" t="s">
        <v>1729</v>
      </c>
      <c r="E104" s="255" t="e">
        <f>'1.3.10'!C26</f>
        <v>#REF!</v>
      </c>
    </row>
    <row r="105" spans="1:5" ht="30.75" hidden="1" customHeight="1" x14ac:dyDescent="0.25">
      <c r="A105" s="7" t="s">
        <v>306</v>
      </c>
      <c r="B105" s="367" t="s">
        <v>1428</v>
      </c>
      <c r="C105" s="368"/>
      <c r="D105" s="8" t="s">
        <v>1729</v>
      </c>
      <c r="E105" s="255" t="e">
        <f>'1.3.11'!C26</f>
        <v>#REF!</v>
      </c>
    </row>
    <row r="106" spans="1:5" ht="18.75" hidden="1" customHeight="1" x14ac:dyDescent="0.25">
      <c r="A106" s="7" t="s">
        <v>307</v>
      </c>
      <c r="B106" s="367" t="s">
        <v>1429</v>
      </c>
      <c r="C106" s="368"/>
      <c r="D106" s="8" t="s">
        <v>1743</v>
      </c>
      <c r="E106" s="255" t="e">
        <f>'1.3.12'!C26</f>
        <v>#REF!</v>
      </c>
    </row>
    <row r="107" spans="1:5" ht="18.75" hidden="1" customHeight="1" x14ac:dyDescent="0.25">
      <c r="A107" s="7" t="s">
        <v>310</v>
      </c>
      <c r="B107" s="367" t="s">
        <v>1433</v>
      </c>
      <c r="C107" s="368"/>
      <c r="D107" s="8" t="s">
        <v>1729</v>
      </c>
      <c r="E107" s="257" t="e">
        <f>'1.3.15'!C25</f>
        <v>#REF!</v>
      </c>
    </row>
    <row r="108" spans="1:5" ht="18.75" hidden="1" customHeight="1" x14ac:dyDescent="0.25">
      <c r="A108" s="7" t="s">
        <v>311</v>
      </c>
      <c r="B108" s="367" t="s">
        <v>1434</v>
      </c>
      <c r="C108" s="368"/>
      <c r="D108" s="8" t="s">
        <v>1729</v>
      </c>
      <c r="E108" s="257" t="e">
        <f>'1.3.16'!C25</f>
        <v>#REF!</v>
      </c>
    </row>
    <row r="109" spans="1:5" ht="30" hidden="1" customHeight="1" x14ac:dyDescent="0.25">
      <c r="A109" s="7" t="s">
        <v>312</v>
      </c>
      <c r="B109" s="367" t="s">
        <v>1435</v>
      </c>
      <c r="C109" s="368"/>
      <c r="D109" s="8" t="s">
        <v>1729</v>
      </c>
      <c r="E109" s="255" t="e">
        <f>'1.3.17'!C25</f>
        <v>#REF!</v>
      </c>
    </row>
    <row r="110" spans="1:5" ht="29.25" hidden="1" customHeight="1" x14ac:dyDescent="0.25">
      <c r="A110" s="7" t="s">
        <v>313</v>
      </c>
      <c r="B110" s="367" t="s">
        <v>1436</v>
      </c>
      <c r="C110" s="368"/>
      <c r="D110" s="8" t="s">
        <v>1729</v>
      </c>
      <c r="E110" s="255" t="e">
        <f>'1.3.18'!C25</f>
        <v>#REF!</v>
      </c>
    </row>
    <row r="111" spans="1:5" s="245" customFormat="1" ht="18" hidden="1" customHeight="1" x14ac:dyDescent="0.25">
      <c r="A111" s="7" t="s">
        <v>314</v>
      </c>
      <c r="B111" s="242" t="s">
        <v>1398</v>
      </c>
      <c r="C111" s="243"/>
      <c r="D111" s="244" t="s">
        <v>1729</v>
      </c>
      <c r="E111" s="258" t="e">
        <f>'1.3.19.'!C25</f>
        <v>#REF!</v>
      </c>
    </row>
    <row r="112" spans="1:5" ht="17.25" hidden="1" customHeight="1" x14ac:dyDescent="0.25">
      <c r="A112" s="7" t="s">
        <v>315</v>
      </c>
      <c r="B112" s="367" t="s">
        <v>1439</v>
      </c>
      <c r="C112" s="368"/>
      <c r="D112" s="8" t="s">
        <v>1729</v>
      </c>
      <c r="E112" s="255" t="e">
        <f>'1.3.20'!C25</f>
        <v>#REF!</v>
      </c>
    </row>
    <row r="113" spans="1:5" ht="33.75" hidden="1" customHeight="1" x14ac:dyDescent="0.25">
      <c r="A113" s="7" t="s">
        <v>316</v>
      </c>
      <c r="B113" s="367" t="s">
        <v>2063</v>
      </c>
      <c r="C113" s="368"/>
      <c r="D113" s="8" t="s">
        <v>1729</v>
      </c>
      <c r="E113" s="257" t="e">
        <f>'1.3.21'!C25</f>
        <v>#REF!</v>
      </c>
    </row>
    <row r="114" spans="1:5" ht="30" hidden="1" customHeight="1" x14ac:dyDescent="0.25">
      <c r="A114" s="7" t="s">
        <v>317</v>
      </c>
      <c r="B114" s="367" t="s">
        <v>1442</v>
      </c>
      <c r="C114" s="368"/>
      <c r="D114" s="8" t="s">
        <v>1729</v>
      </c>
      <c r="E114" s="257" t="e">
        <f>'1.3.23'!C25</f>
        <v>#REF!</v>
      </c>
    </row>
    <row r="115" spans="1:5" ht="30" hidden="1" customHeight="1" x14ac:dyDescent="0.25">
      <c r="A115" s="7" t="s">
        <v>318</v>
      </c>
      <c r="B115" s="367" t="s">
        <v>1443</v>
      </c>
      <c r="C115" s="368"/>
      <c r="D115" s="8" t="s">
        <v>1729</v>
      </c>
      <c r="E115" s="257" t="e">
        <f>'1.3.24'!C25</f>
        <v>#REF!</v>
      </c>
    </row>
    <row r="116" spans="1:5" ht="18" hidden="1" customHeight="1" x14ac:dyDescent="0.25">
      <c r="A116" s="7" t="s">
        <v>319</v>
      </c>
      <c r="B116" s="367" t="s">
        <v>1450</v>
      </c>
      <c r="C116" s="368"/>
      <c r="D116" s="8" t="s">
        <v>1729</v>
      </c>
      <c r="E116" s="255" t="e">
        <f>'1.3.25'!C24</f>
        <v>#REF!</v>
      </c>
    </row>
    <row r="117" spans="1:5" ht="18" hidden="1" customHeight="1" x14ac:dyDescent="0.25">
      <c r="A117" s="7" t="s">
        <v>320</v>
      </c>
      <c r="B117" s="367" t="s">
        <v>1454</v>
      </c>
      <c r="C117" s="368"/>
      <c r="D117" s="8" t="s">
        <v>1729</v>
      </c>
      <c r="E117" s="255" t="e">
        <f>'1.3.29.'!C26</f>
        <v>#REF!</v>
      </c>
    </row>
    <row r="118" spans="1:5" ht="18" hidden="1" customHeight="1" x14ac:dyDescent="0.25">
      <c r="A118" s="7" t="s">
        <v>1637</v>
      </c>
      <c r="B118" s="367" t="s">
        <v>328</v>
      </c>
      <c r="C118" s="368"/>
      <c r="D118" s="8" t="s">
        <v>1729</v>
      </c>
      <c r="E118" s="255" t="e">
        <f>'1.3.30'!C26</f>
        <v>#REF!</v>
      </c>
    </row>
    <row r="119" spans="1:5" ht="30" hidden="1" customHeight="1" x14ac:dyDescent="0.25">
      <c r="A119" s="7" t="s">
        <v>1638</v>
      </c>
      <c r="B119" s="367" t="s">
        <v>329</v>
      </c>
      <c r="C119" s="368"/>
      <c r="D119" s="8" t="s">
        <v>1729</v>
      </c>
      <c r="E119" s="257" t="e">
        <f>'1.3.31'!C26</f>
        <v>#REF!</v>
      </c>
    </row>
    <row r="120" spans="1:5" ht="30" hidden="1" customHeight="1" x14ac:dyDescent="0.25">
      <c r="A120" s="7" t="s">
        <v>1639</v>
      </c>
      <c r="B120" s="367" t="s">
        <v>330</v>
      </c>
      <c r="C120" s="368"/>
      <c r="D120" s="8" t="s">
        <v>1729</v>
      </c>
      <c r="E120" s="257" t="e">
        <f>'1.3.32'!C26</f>
        <v>#REF!</v>
      </c>
    </row>
    <row r="121" spans="1:5" ht="28.5" hidden="1" customHeight="1" x14ac:dyDescent="0.25">
      <c r="A121" s="7" t="s">
        <v>1640</v>
      </c>
      <c r="B121" s="367" t="s">
        <v>331</v>
      </c>
      <c r="C121" s="368"/>
      <c r="D121" s="8" t="s">
        <v>1729</v>
      </c>
      <c r="E121" s="257" t="e">
        <f>'1.3.33'!C26</f>
        <v>#REF!</v>
      </c>
    </row>
    <row r="122" spans="1:5" ht="27.75" hidden="1" customHeight="1" x14ac:dyDescent="0.25">
      <c r="A122" s="7" t="s">
        <v>1641</v>
      </c>
      <c r="B122" s="367" t="s">
        <v>332</v>
      </c>
      <c r="C122" s="368"/>
      <c r="D122" s="8" t="s">
        <v>1729</v>
      </c>
      <c r="E122" s="257" t="e">
        <f>'1.3.34'!C26</f>
        <v>#REF!</v>
      </c>
    </row>
    <row r="123" spans="1:5" ht="18" hidden="1" customHeight="1" x14ac:dyDescent="0.25">
      <c r="A123" s="7" t="s">
        <v>1584</v>
      </c>
      <c r="B123" s="367" t="s">
        <v>333</v>
      </c>
      <c r="C123" s="368"/>
      <c r="D123" s="8" t="s">
        <v>1743</v>
      </c>
      <c r="E123" s="255" t="e">
        <f>'1.3.35'!C26</f>
        <v>#REF!</v>
      </c>
    </row>
    <row r="124" spans="1:5" ht="17.25" hidden="1" customHeight="1" x14ac:dyDescent="0.25">
      <c r="A124" s="7" t="s">
        <v>1642</v>
      </c>
      <c r="B124" s="367" t="s">
        <v>334</v>
      </c>
      <c r="C124" s="368"/>
      <c r="D124" s="8" t="s">
        <v>1743</v>
      </c>
      <c r="E124" s="255" t="e">
        <f>'1.3.36'!C27</f>
        <v>#REF!</v>
      </c>
    </row>
    <row r="125" spans="1:5" ht="18" hidden="1" customHeight="1" x14ac:dyDescent="0.25">
      <c r="A125" s="7" t="s">
        <v>1649</v>
      </c>
      <c r="B125" s="367" t="s">
        <v>335</v>
      </c>
      <c r="C125" s="368"/>
      <c r="D125" s="8" t="s">
        <v>1743</v>
      </c>
      <c r="E125" s="259"/>
    </row>
    <row r="126" spans="1:5" s="229" customFormat="1" ht="18" hidden="1" customHeight="1" x14ac:dyDescent="0.25">
      <c r="A126" s="203" t="s">
        <v>1586</v>
      </c>
      <c r="B126" s="377" t="s">
        <v>336</v>
      </c>
      <c r="C126" s="378"/>
      <c r="D126" s="204" t="s">
        <v>1729</v>
      </c>
      <c r="E126" s="260"/>
    </row>
    <row r="127" spans="1:5" ht="18" hidden="1" customHeight="1" x14ac:dyDescent="0.25">
      <c r="A127" s="7" t="s">
        <v>1581</v>
      </c>
      <c r="B127" s="367" t="s">
        <v>337</v>
      </c>
      <c r="C127" s="368"/>
      <c r="D127" s="196" t="s">
        <v>1729</v>
      </c>
      <c r="E127" s="257" t="e">
        <f>'1.3.37'!C26</f>
        <v>#REF!</v>
      </c>
    </row>
    <row r="128" spans="1:5" ht="18" hidden="1" customHeight="1" x14ac:dyDescent="0.25">
      <c r="A128" s="7" t="s">
        <v>1582</v>
      </c>
      <c r="B128" s="379" t="s">
        <v>2064</v>
      </c>
      <c r="C128" s="380"/>
      <c r="D128" s="308" t="s">
        <v>1425</v>
      </c>
      <c r="E128" s="257" t="e">
        <f>'1.3.38'!C27</f>
        <v>#REF!</v>
      </c>
    </row>
    <row r="129" spans="1:5" ht="18" hidden="1" customHeight="1" x14ac:dyDescent="0.25">
      <c r="A129" s="7" t="s">
        <v>1583</v>
      </c>
      <c r="B129" s="367" t="s">
        <v>1861</v>
      </c>
      <c r="C129" s="368"/>
      <c r="D129" s="308" t="s">
        <v>1425</v>
      </c>
      <c r="E129" s="257" t="e">
        <f>'1.3.39'!C27</f>
        <v>#REF!</v>
      </c>
    </row>
    <row r="130" spans="1:5" ht="18" hidden="1" customHeight="1" x14ac:dyDescent="0.25">
      <c r="A130" s="7" t="s">
        <v>1584</v>
      </c>
      <c r="B130" s="379" t="s">
        <v>2065</v>
      </c>
      <c r="C130" s="380"/>
      <c r="D130" s="308" t="s">
        <v>1425</v>
      </c>
      <c r="E130" s="257" t="e">
        <f>'1.3.40'!C27</f>
        <v>#REF!</v>
      </c>
    </row>
    <row r="131" spans="1:5" ht="18" hidden="1" customHeight="1" x14ac:dyDescent="0.25">
      <c r="A131" s="7" t="s">
        <v>1585</v>
      </c>
      <c r="B131" s="367" t="s">
        <v>2066</v>
      </c>
      <c r="C131" s="368"/>
      <c r="D131" s="308" t="s">
        <v>1425</v>
      </c>
      <c r="E131" s="257" t="e">
        <f>'1.3.41'!C27</f>
        <v>#REF!</v>
      </c>
    </row>
    <row r="132" spans="1:5" ht="18" hidden="1" customHeight="1" x14ac:dyDescent="0.25">
      <c r="A132" s="7" t="s">
        <v>1586</v>
      </c>
      <c r="B132" s="379" t="s">
        <v>2067</v>
      </c>
      <c r="C132" s="380"/>
      <c r="D132" s="308" t="s">
        <v>1425</v>
      </c>
      <c r="E132" s="257" t="e">
        <f>'1.3.42'!C27</f>
        <v>#REF!</v>
      </c>
    </row>
    <row r="133" spans="1:5" ht="18" hidden="1" customHeight="1" x14ac:dyDescent="0.25">
      <c r="A133" s="7" t="s">
        <v>1643</v>
      </c>
      <c r="B133" s="367" t="s">
        <v>1862</v>
      </c>
      <c r="C133" s="368"/>
      <c r="D133" s="308" t="s">
        <v>1425</v>
      </c>
      <c r="E133" s="257" t="e">
        <f>'1.3.43'!C27</f>
        <v>#REF!</v>
      </c>
    </row>
    <row r="134" spans="1:5" ht="18" hidden="1" customHeight="1" x14ac:dyDescent="0.25">
      <c r="A134" s="7" t="s">
        <v>1644</v>
      </c>
      <c r="B134" s="367" t="s">
        <v>1863</v>
      </c>
      <c r="C134" s="368"/>
      <c r="D134" s="308" t="s">
        <v>1425</v>
      </c>
      <c r="E134" s="257" t="e">
        <f>'1.3.44'!C27</f>
        <v>#REF!</v>
      </c>
    </row>
    <row r="135" spans="1:5" ht="18" hidden="1" customHeight="1" x14ac:dyDescent="0.25">
      <c r="A135" s="7" t="s">
        <v>1645</v>
      </c>
      <c r="B135" s="379" t="s">
        <v>2068</v>
      </c>
      <c r="C135" s="380"/>
      <c r="D135" s="308" t="s">
        <v>1425</v>
      </c>
      <c r="E135" s="257" t="e">
        <f>'1.3.45'!C27</f>
        <v>#REF!</v>
      </c>
    </row>
    <row r="136" spans="1:5" ht="29.25" hidden="1" customHeight="1" x14ac:dyDescent="0.25">
      <c r="A136" s="7" t="s">
        <v>1646</v>
      </c>
      <c r="B136" s="379" t="s">
        <v>2069</v>
      </c>
      <c r="C136" s="380"/>
      <c r="D136" s="308" t="s">
        <v>1425</v>
      </c>
      <c r="E136" s="257" t="e">
        <f>'1.3.46'!C27</f>
        <v>#REF!</v>
      </c>
    </row>
    <row r="137" spans="1:5" ht="31.5" hidden="1" customHeight="1" x14ac:dyDescent="0.25">
      <c r="A137" s="7" t="s">
        <v>1647</v>
      </c>
      <c r="B137" s="379" t="s">
        <v>2075</v>
      </c>
      <c r="C137" s="380"/>
      <c r="D137" s="308" t="s">
        <v>1425</v>
      </c>
      <c r="E137" s="257" t="e">
        <f>'1.3.47'!C27</f>
        <v>#REF!</v>
      </c>
    </row>
    <row r="138" spans="1:5" ht="18" hidden="1" customHeight="1" x14ac:dyDescent="0.25">
      <c r="A138" s="7" t="s">
        <v>1648</v>
      </c>
      <c r="B138" s="381" t="s">
        <v>2070</v>
      </c>
      <c r="C138" s="382"/>
      <c r="D138" s="308" t="s">
        <v>1425</v>
      </c>
      <c r="E138" s="257" t="e">
        <f>'1.3.48'!C27</f>
        <v>#REF!</v>
      </c>
    </row>
    <row r="139" spans="1:5" ht="18" hidden="1" customHeight="1" x14ac:dyDescent="0.25">
      <c r="A139" s="7" t="s">
        <v>1649</v>
      </c>
      <c r="B139" s="367" t="s">
        <v>1446</v>
      </c>
      <c r="C139" s="368"/>
      <c r="D139" s="308" t="s">
        <v>1425</v>
      </c>
      <c r="E139" s="257" t="e">
        <f>'1.3.49'!C27</f>
        <v>#REF!</v>
      </c>
    </row>
    <row r="140" spans="1:5" ht="18" hidden="1" customHeight="1" x14ac:dyDescent="0.25">
      <c r="A140" s="7" t="s">
        <v>1650</v>
      </c>
      <c r="B140" s="381" t="s">
        <v>2071</v>
      </c>
      <c r="C140" s="382"/>
      <c r="D140" s="308" t="s">
        <v>1425</v>
      </c>
      <c r="E140" s="257" t="e">
        <f>'1.3.50'!C27</f>
        <v>#REF!</v>
      </c>
    </row>
    <row r="141" spans="1:5" ht="18" hidden="1" customHeight="1" x14ac:dyDescent="0.25">
      <c r="A141" s="7" t="s">
        <v>1651</v>
      </c>
      <c r="B141" s="379" t="s">
        <v>2072</v>
      </c>
      <c r="C141" s="380"/>
      <c r="D141" s="308" t="s">
        <v>1425</v>
      </c>
      <c r="E141" s="257" t="e">
        <f>'1.3.51'!C27</f>
        <v>#REF!</v>
      </c>
    </row>
    <row r="142" spans="1:5" ht="18" hidden="1" customHeight="1" x14ac:dyDescent="0.25">
      <c r="A142" s="7" t="s">
        <v>1858</v>
      </c>
      <c r="B142" s="379" t="s">
        <v>2073</v>
      </c>
      <c r="C142" s="380"/>
      <c r="D142" s="308" t="s">
        <v>1425</v>
      </c>
      <c r="E142" s="257" t="e">
        <f>'1.3.52'!C27</f>
        <v>#REF!</v>
      </c>
    </row>
    <row r="143" spans="1:5" ht="18" hidden="1" customHeight="1" x14ac:dyDescent="0.25">
      <c r="A143" s="7" t="s">
        <v>1859</v>
      </c>
      <c r="B143" s="381" t="s">
        <v>2074</v>
      </c>
      <c r="C143" s="382"/>
      <c r="D143" s="308" t="s">
        <v>2076</v>
      </c>
      <c r="E143" s="257" t="e">
        <f>'1.3.53'!C27</f>
        <v>#REF!</v>
      </c>
    </row>
    <row r="144" spans="1:5" ht="18" hidden="1" customHeight="1" x14ac:dyDescent="0.25">
      <c r="A144" s="29" t="s">
        <v>1860</v>
      </c>
      <c r="B144" s="307" t="s">
        <v>2059</v>
      </c>
      <c r="C144" s="250"/>
      <c r="D144" s="8" t="s">
        <v>1743</v>
      </c>
      <c r="E144" s="261" t="e">
        <f>'1.3.55.'!D32</f>
        <v>#REF!</v>
      </c>
    </row>
    <row r="145" spans="1:5" ht="18" hidden="1" customHeight="1" x14ac:dyDescent="0.25">
      <c r="A145" s="178" t="s">
        <v>338</v>
      </c>
      <c r="B145" s="371" t="s">
        <v>1521</v>
      </c>
      <c r="C145" s="372"/>
      <c r="D145" s="372"/>
      <c r="E145" s="373"/>
    </row>
    <row r="146" spans="1:5" ht="20.25" hidden="1" customHeight="1" x14ac:dyDescent="0.25">
      <c r="A146" s="7" t="s">
        <v>1652</v>
      </c>
      <c r="B146" s="367" t="s">
        <v>340</v>
      </c>
      <c r="C146" s="368"/>
      <c r="D146" s="8" t="s">
        <v>341</v>
      </c>
      <c r="E146" s="255" t="e">
        <f>'1.4.1.'!C24</f>
        <v>#REF!</v>
      </c>
    </row>
    <row r="147" spans="1:5" ht="21.75" hidden="1" customHeight="1" x14ac:dyDescent="0.25">
      <c r="A147" s="7" t="s">
        <v>1653</v>
      </c>
      <c r="B147" s="367" t="s">
        <v>1072</v>
      </c>
      <c r="C147" s="368"/>
      <c r="E147" s="262"/>
    </row>
    <row r="148" spans="1:5" ht="18.75" hidden="1" customHeight="1" x14ac:dyDescent="0.25">
      <c r="A148" s="7" t="s">
        <v>1068</v>
      </c>
      <c r="B148" s="367" t="s">
        <v>1070</v>
      </c>
      <c r="C148" s="368"/>
      <c r="D148" s="8" t="s">
        <v>341</v>
      </c>
      <c r="E148" s="255" t="e">
        <f>'1.4.2.1.'!C24</f>
        <v>#REF!</v>
      </c>
    </row>
    <row r="149" spans="1:5" ht="18.75" hidden="1" customHeight="1" x14ac:dyDescent="0.25">
      <c r="A149" s="7" t="s">
        <v>1069</v>
      </c>
      <c r="B149" s="367" t="s">
        <v>1071</v>
      </c>
      <c r="C149" s="368"/>
      <c r="D149" s="8" t="s">
        <v>341</v>
      </c>
      <c r="E149" s="257" t="e">
        <f>'1.4.2.2'!C24</f>
        <v>#REF!</v>
      </c>
    </row>
    <row r="150" spans="1:5" ht="19.5" hidden="1" customHeight="1" x14ac:dyDescent="0.25">
      <c r="A150" s="30" t="s">
        <v>1654</v>
      </c>
      <c r="B150" s="367" t="s">
        <v>1075</v>
      </c>
      <c r="C150" s="368"/>
      <c r="D150" s="8"/>
      <c r="E150" s="262"/>
    </row>
    <row r="151" spans="1:5" ht="18.75" hidden="1" customHeight="1" x14ac:dyDescent="0.25">
      <c r="A151" s="7" t="s">
        <v>1073</v>
      </c>
      <c r="B151" s="367" t="s">
        <v>1070</v>
      </c>
      <c r="C151" s="368"/>
      <c r="D151" s="8" t="s">
        <v>341</v>
      </c>
      <c r="E151" s="255" t="e">
        <f>'1.4.3.1.'!C24</f>
        <v>#REF!</v>
      </c>
    </row>
    <row r="152" spans="1:5" ht="18.75" hidden="1" customHeight="1" x14ac:dyDescent="0.25">
      <c r="A152" s="7" t="s">
        <v>1074</v>
      </c>
      <c r="B152" s="367" t="s">
        <v>1071</v>
      </c>
      <c r="C152" s="368"/>
      <c r="D152" s="8" t="s">
        <v>341</v>
      </c>
      <c r="E152" s="257" t="e">
        <f>'1.4.3.2.'!C24</f>
        <v>#REF!</v>
      </c>
    </row>
    <row r="153" spans="1:5" ht="19.5" hidden="1" customHeight="1" x14ac:dyDescent="0.25">
      <c r="A153" s="30" t="s">
        <v>1656</v>
      </c>
      <c r="B153" s="367" t="s">
        <v>344</v>
      </c>
      <c r="C153" s="368"/>
      <c r="D153" s="8" t="s">
        <v>341</v>
      </c>
      <c r="E153" s="255" t="e">
        <f>'1.4.4'!C24</f>
        <v>#REF!</v>
      </c>
    </row>
    <row r="154" spans="1:5" ht="19.5" hidden="1" customHeight="1" x14ac:dyDescent="0.25">
      <c r="A154" s="30" t="s">
        <v>1655</v>
      </c>
      <c r="B154" s="367" t="s">
        <v>345</v>
      </c>
      <c r="C154" s="368"/>
      <c r="D154" s="8" t="s">
        <v>341</v>
      </c>
      <c r="E154" s="255" t="e">
        <f>'1.4.5.'!C24</f>
        <v>#REF!</v>
      </c>
    </row>
    <row r="155" spans="1:5" ht="19.5" hidden="1" customHeight="1" x14ac:dyDescent="0.25">
      <c r="A155" s="30" t="s">
        <v>1657</v>
      </c>
      <c r="B155" s="367" t="s">
        <v>346</v>
      </c>
      <c r="C155" s="368"/>
      <c r="D155" s="8" t="s">
        <v>341</v>
      </c>
      <c r="E155" s="255" t="e">
        <f>'1.4.6'!C24</f>
        <v>#REF!</v>
      </c>
    </row>
    <row r="156" spans="1:5" ht="30" hidden="1" customHeight="1" x14ac:dyDescent="0.25">
      <c r="A156" s="7" t="s">
        <v>1658</v>
      </c>
      <c r="B156" s="367" t="s">
        <v>347</v>
      </c>
      <c r="C156" s="368"/>
      <c r="D156" s="8" t="s">
        <v>341</v>
      </c>
      <c r="E156" s="255" t="e">
        <f>'1.4.7'!C24</f>
        <v>#REF!</v>
      </c>
    </row>
    <row r="157" spans="1:5" ht="31.5" hidden="1" customHeight="1" x14ac:dyDescent="0.25">
      <c r="A157" s="7" t="s">
        <v>1659</v>
      </c>
      <c r="B157" s="367" t="s">
        <v>348</v>
      </c>
      <c r="C157" s="368"/>
      <c r="D157" s="8" t="s">
        <v>341</v>
      </c>
      <c r="E157" s="255" t="e">
        <f>'1.4.8'!C24</f>
        <v>#REF!</v>
      </c>
    </row>
    <row r="158" spans="1:5" ht="31.5" hidden="1" customHeight="1" x14ac:dyDescent="0.25">
      <c r="A158" s="7" t="s">
        <v>1660</v>
      </c>
      <c r="B158" s="367" t="s">
        <v>349</v>
      </c>
      <c r="C158" s="368"/>
      <c r="D158" s="8" t="s">
        <v>341</v>
      </c>
      <c r="E158" s="255" t="e">
        <f>'1.4.9'!C24</f>
        <v>#REF!</v>
      </c>
    </row>
    <row r="159" spans="1:5" ht="30.75" hidden="1" customHeight="1" x14ac:dyDescent="0.25">
      <c r="A159" s="7" t="s">
        <v>1661</v>
      </c>
      <c r="B159" s="367" t="s">
        <v>350</v>
      </c>
      <c r="C159" s="368"/>
      <c r="D159" s="8" t="s">
        <v>341</v>
      </c>
      <c r="E159" s="255" t="e">
        <f>'1.4.10'!C24</f>
        <v>#REF!</v>
      </c>
    </row>
    <row r="160" spans="1:5" ht="35.25" hidden="1" customHeight="1" x14ac:dyDescent="0.25">
      <c r="A160" s="178" t="s">
        <v>351</v>
      </c>
      <c r="B160" s="374" t="s">
        <v>1520</v>
      </c>
      <c r="C160" s="375"/>
      <c r="D160" s="375"/>
      <c r="E160" s="376"/>
    </row>
    <row r="161" spans="1:5" ht="21.75" hidden="1" customHeight="1" x14ac:dyDescent="0.25">
      <c r="A161" s="7" t="s">
        <v>1662</v>
      </c>
      <c r="B161" s="367" t="s">
        <v>353</v>
      </c>
      <c r="C161" s="368"/>
      <c r="D161" s="8" t="s">
        <v>341</v>
      </c>
      <c r="E161" s="255" t="e">
        <f>'1.5.1'!C24</f>
        <v>#REF!</v>
      </c>
    </row>
    <row r="162" spans="1:5" ht="32.25" hidden="1" customHeight="1" x14ac:dyDescent="0.25">
      <c r="A162" s="7" t="s">
        <v>1663</v>
      </c>
      <c r="B162" s="367" t="s">
        <v>354</v>
      </c>
      <c r="C162" s="368"/>
      <c r="D162" s="8" t="s">
        <v>341</v>
      </c>
      <c r="E162" s="255" t="e">
        <f>'1.5.2'!C24</f>
        <v>#REF!</v>
      </c>
    </row>
    <row r="163" spans="1:5" ht="17.25" hidden="1" customHeight="1" x14ac:dyDescent="0.25">
      <c r="A163" s="7" t="s">
        <v>1664</v>
      </c>
      <c r="B163" s="367" t="s">
        <v>1406</v>
      </c>
      <c r="C163" s="368"/>
      <c r="D163" s="8" t="s">
        <v>341</v>
      </c>
      <c r="E163" s="255" t="e">
        <f>'1.5.4.'!C25</f>
        <v>#REF!</v>
      </c>
    </row>
    <row r="164" spans="1:5" ht="17.25" hidden="1" customHeight="1" x14ac:dyDescent="0.25">
      <c r="A164" s="7" t="s">
        <v>1665</v>
      </c>
      <c r="B164" s="367" t="s">
        <v>1407</v>
      </c>
      <c r="C164" s="368"/>
      <c r="D164" s="8" t="s">
        <v>341</v>
      </c>
      <c r="E164" s="255" t="e">
        <f>'1.5.5'!C25</f>
        <v>#REF!</v>
      </c>
    </row>
    <row r="165" spans="1:5" ht="17.25" hidden="1" customHeight="1" x14ac:dyDescent="0.25">
      <c r="A165" s="7" t="s">
        <v>1666</v>
      </c>
      <c r="B165" s="367" t="s">
        <v>1357</v>
      </c>
      <c r="C165" s="368"/>
      <c r="D165" s="8" t="s">
        <v>341</v>
      </c>
      <c r="E165" s="255" t="e">
        <f>'1.5.6.'!C25</f>
        <v>#REF!</v>
      </c>
    </row>
    <row r="166" spans="1:5" ht="17.25" hidden="1" customHeight="1" x14ac:dyDescent="0.25">
      <c r="A166" s="7" t="s">
        <v>1667</v>
      </c>
      <c r="B166" s="367" t="s">
        <v>1358</v>
      </c>
      <c r="C166" s="368"/>
      <c r="D166" s="8" t="s">
        <v>341</v>
      </c>
      <c r="E166" s="255" t="e">
        <f>'1.5.7'!C25</f>
        <v>#REF!</v>
      </c>
    </row>
    <row r="167" spans="1:5" ht="17.25" hidden="1" customHeight="1" x14ac:dyDescent="0.25">
      <c r="A167" s="7" t="s">
        <v>1668</v>
      </c>
      <c r="B167" s="367" t="s">
        <v>1359</v>
      </c>
      <c r="C167" s="368"/>
      <c r="D167" s="8" t="s">
        <v>341</v>
      </c>
      <c r="E167" s="255" t="e">
        <f>'1.5.8'!C26</f>
        <v>#REF!</v>
      </c>
    </row>
    <row r="168" spans="1:5" ht="17.25" hidden="1" customHeight="1" x14ac:dyDescent="0.25">
      <c r="A168" s="7" t="s">
        <v>1669</v>
      </c>
      <c r="B168" s="367" t="s">
        <v>1362</v>
      </c>
      <c r="C168" s="368"/>
      <c r="D168" s="8" t="s">
        <v>341</v>
      </c>
      <c r="E168" s="255" t="e">
        <f>'1.5.11'!C24</f>
        <v>#REF!</v>
      </c>
    </row>
    <row r="169" spans="1:5" ht="17.25" hidden="1" customHeight="1" x14ac:dyDescent="0.25">
      <c r="A169" s="7" t="s">
        <v>1670</v>
      </c>
      <c r="B169" s="367" t="s">
        <v>1363</v>
      </c>
      <c r="C169" s="368"/>
      <c r="D169" s="8" t="s">
        <v>341</v>
      </c>
      <c r="E169" s="255" t="e">
        <f>'1.5.12'!C24</f>
        <v>#REF!</v>
      </c>
    </row>
    <row r="170" spans="1:5" ht="33.75" hidden="1" customHeight="1" x14ac:dyDescent="0.25">
      <c r="A170" s="7" t="s">
        <v>1671</v>
      </c>
      <c r="B170" s="367" t="s">
        <v>403</v>
      </c>
      <c r="C170" s="368"/>
      <c r="D170" s="8" t="s">
        <v>341</v>
      </c>
      <c r="E170" s="255" t="e">
        <f>'1.5.14'!C25</f>
        <v>#REF!</v>
      </c>
    </row>
    <row r="171" spans="1:5" ht="27.75" hidden="1" customHeight="1" x14ac:dyDescent="0.25">
      <c r="A171" s="7" t="s">
        <v>1672</v>
      </c>
      <c r="B171" s="367" t="s">
        <v>404</v>
      </c>
      <c r="C171" s="368"/>
      <c r="D171" s="8" t="s">
        <v>341</v>
      </c>
      <c r="E171" s="255" t="e">
        <f>'1.5.15'!C26</f>
        <v>#REF!</v>
      </c>
    </row>
    <row r="172" spans="1:5" ht="28.5" hidden="1" customHeight="1" x14ac:dyDescent="0.25">
      <c r="A172" s="7" t="s">
        <v>1673</v>
      </c>
      <c r="B172" s="367" t="s">
        <v>405</v>
      </c>
      <c r="C172" s="368"/>
      <c r="D172" s="8" t="s">
        <v>341</v>
      </c>
      <c r="E172" s="255" t="e">
        <f>'1.5.16'!C26</f>
        <v>#REF!</v>
      </c>
    </row>
    <row r="173" spans="1:5" ht="33" hidden="1" customHeight="1" x14ac:dyDescent="0.25">
      <c r="A173" s="29" t="s">
        <v>1674</v>
      </c>
      <c r="B173" s="367" t="s">
        <v>1084</v>
      </c>
      <c r="C173" s="368"/>
      <c r="D173" s="8" t="s">
        <v>341</v>
      </c>
      <c r="E173" s="257" t="e">
        <f>'1.5.17'!C26</f>
        <v>#REF!</v>
      </c>
    </row>
    <row r="174" spans="1:5" ht="18" hidden="1" customHeight="1" x14ac:dyDescent="0.25">
      <c r="A174" s="7" t="s">
        <v>1679</v>
      </c>
      <c r="B174" s="367" t="s">
        <v>466</v>
      </c>
      <c r="C174" s="368"/>
      <c r="D174" s="8" t="s">
        <v>341</v>
      </c>
      <c r="E174" s="257"/>
    </row>
    <row r="175" spans="1:5" ht="18" hidden="1" customHeight="1" x14ac:dyDescent="0.25">
      <c r="A175" s="29" t="s">
        <v>1680</v>
      </c>
      <c r="B175" s="367" t="s">
        <v>408</v>
      </c>
      <c r="C175" s="368"/>
      <c r="D175" s="8" t="s">
        <v>341</v>
      </c>
      <c r="E175" s="257"/>
    </row>
    <row r="176" spans="1:5" ht="32.25" hidden="1" customHeight="1" x14ac:dyDescent="0.25">
      <c r="A176" s="29" t="s">
        <v>1675</v>
      </c>
      <c r="B176" s="367" t="s">
        <v>1085</v>
      </c>
      <c r="C176" s="368"/>
      <c r="D176" s="8" t="s">
        <v>341</v>
      </c>
      <c r="E176" s="257" t="e">
        <f>'1.5.18.'!C26</f>
        <v>#REF!</v>
      </c>
    </row>
    <row r="177" spans="1:5" ht="0.75" hidden="1" customHeight="1" x14ac:dyDescent="0.25">
      <c r="A177" s="29" t="s">
        <v>1682</v>
      </c>
      <c r="B177" s="367" t="s">
        <v>410</v>
      </c>
      <c r="C177" s="368"/>
      <c r="D177" s="8" t="s">
        <v>341</v>
      </c>
      <c r="E177" s="257"/>
    </row>
    <row r="178" spans="1:5" ht="31.5" hidden="1" customHeight="1" x14ac:dyDescent="0.25">
      <c r="A178" s="7" t="s">
        <v>1676</v>
      </c>
      <c r="B178" s="367" t="s">
        <v>1086</v>
      </c>
      <c r="C178" s="368"/>
      <c r="D178" s="8" t="s">
        <v>341</v>
      </c>
      <c r="E178" s="257" t="e">
        <f>'1.5.19.'!C26</f>
        <v>#REF!</v>
      </c>
    </row>
    <row r="179" spans="1:5" ht="18" hidden="1" customHeight="1" x14ac:dyDescent="0.25">
      <c r="A179" s="7" t="s">
        <v>1677</v>
      </c>
      <c r="B179" s="367" t="s">
        <v>412</v>
      </c>
      <c r="C179" s="368"/>
      <c r="D179" s="8" t="s">
        <v>341</v>
      </c>
      <c r="E179" s="255" t="e">
        <f>'1.5.20'!C26</f>
        <v>#REF!</v>
      </c>
    </row>
    <row r="180" spans="1:5" ht="18" hidden="1" customHeight="1" x14ac:dyDescent="0.25">
      <c r="A180" s="7" t="s">
        <v>1678</v>
      </c>
      <c r="B180" s="367" t="s">
        <v>413</v>
      </c>
      <c r="C180" s="368"/>
      <c r="D180" s="8" t="s">
        <v>341</v>
      </c>
      <c r="E180" s="255" t="e">
        <f>'1.5.21.'!C26</f>
        <v>#REF!</v>
      </c>
    </row>
    <row r="181" spans="1:5" ht="18" hidden="1" customHeight="1" x14ac:dyDescent="0.25">
      <c r="A181" s="7" t="s">
        <v>1679</v>
      </c>
      <c r="B181" s="367" t="s">
        <v>1409</v>
      </c>
      <c r="C181" s="368"/>
      <c r="D181" s="8" t="s">
        <v>1729</v>
      </c>
      <c r="E181" s="255" t="e">
        <f>'1.5.22'!C26</f>
        <v>#REF!</v>
      </c>
    </row>
    <row r="182" spans="1:5" ht="3" hidden="1" customHeight="1" x14ac:dyDescent="0.25">
      <c r="A182" s="7" t="s">
        <v>677</v>
      </c>
      <c r="B182" s="367" t="s">
        <v>1410</v>
      </c>
      <c r="C182" s="368"/>
      <c r="D182" s="8" t="s">
        <v>1417</v>
      </c>
      <c r="E182" s="259"/>
    </row>
    <row r="183" spans="1:5" ht="32.25" hidden="1" customHeight="1" x14ac:dyDescent="0.25">
      <c r="A183" s="7" t="s">
        <v>1680</v>
      </c>
      <c r="B183" s="367" t="s">
        <v>151</v>
      </c>
      <c r="C183" s="368"/>
      <c r="D183" s="8" t="s">
        <v>1729</v>
      </c>
      <c r="E183" s="257" t="e">
        <f>'1.5.23'!C26</f>
        <v>#REF!</v>
      </c>
    </row>
    <row r="184" spans="1:5" ht="18" hidden="1" customHeight="1" x14ac:dyDescent="0.25">
      <c r="A184" s="7" t="s">
        <v>679</v>
      </c>
      <c r="B184" s="367" t="s">
        <v>1412</v>
      </c>
      <c r="C184" s="368"/>
      <c r="D184" s="8" t="s">
        <v>1729</v>
      </c>
      <c r="E184" s="198"/>
    </row>
    <row r="185" spans="1:5" ht="18" hidden="1" customHeight="1" x14ac:dyDescent="0.25">
      <c r="A185" s="7" t="s">
        <v>1681</v>
      </c>
      <c r="B185" s="367" t="s">
        <v>1413</v>
      </c>
      <c r="C185" s="368"/>
      <c r="D185" s="8" t="s">
        <v>1408</v>
      </c>
      <c r="E185" s="255" t="e">
        <f>'1.5.24.'!C24</f>
        <v>#REF!</v>
      </c>
    </row>
    <row r="186" spans="1:5" ht="18" hidden="1" customHeight="1" x14ac:dyDescent="0.25">
      <c r="A186" s="7" t="s">
        <v>1682</v>
      </c>
      <c r="B186" s="367" t="s">
        <v>1414</v>
      </c>
      <c r="C186" s="368"/>
      <c r="D186" s="8" t="s">
        <v>341</v>
      </c>
      <c r="E186" s="255" t="e">
        <f>'1.5.25.'!C24</f>
        <v>#REF!</v>
      </c>
    </row>
    <row r="187" spans="1:5" ht="18" hidden="1" customHeight="1" x14ac:dyDescent="0.25">
      <c r="A187" s="7" t="s">
        <v>1683</v>
      </c>
      <c r="B187" s="367" t="s">
        <v>1415</v>
      </c>
      <c r="C187" s="368"/>
      <c r="D187" s="8" t="s">
        <v>341</v>
      </c>
      <c r="E187" s="255" t="e">
        <f>'1.5.26.'!C24</f>
        <v>#REF!</v>
      </c>
    </row>
    <row r="188" spans="1:5" ht="18" hidden="1" customHeight="1" x14ac:dyDescent="0.25">
      <c r="A188" s="7" t="s">
        <v>674</v>
      </c>
      <c r="B188" s="367" t="s">
        <v>1416</v>
      </c>
      <c r="C188" s="368"/>
      <c r="D188" s="8" t="s">
        <v>1729</v>
      </c>
      <c r="E188" s="255" t="e">
        <f>'1.5.27'!C23</f>
        <v>#REF!</v>
      </c>
    </row>
    <row r="189" spans="1:5" ht="33.75" hidden="1" customHeight="1" x14ac:dyDescent="0.25">
      <c r="A189" s="178" t="s">
        <v>1243</v>
      </c>
      <c r="B189" s="374" t="s">
        <v>1518</v>
      </c>
      <c r="C189" s="375"/>
      <c r="D189" s="375"/>
      <c r="E189" s="376"/>
    </row>
    <row r="190" spans="1:5" ht="23.25" hidden="1" customHeight="1" x14ac:dyDescent="0.25">
      <c r="A190" s="7" t="s">
        <v>684</v>
      </c>
      <c r="B190" s="367" t="s">
        <v>1402</v>
      </c>
      <c r="C190" s="368"/>
      <c r="D190" s="8" t="s">
        <v>341</v>
      </c>
      <c r="E190" s="255" t="e">
        <f>'1.6.1.'!C26</f>
        <v>#REF!</v>
      </c>
    </row>
    <row r="191" spans="1:5" ht="31.5" hidden="1" customHeight="1" x14ac:dyDescent="0.25">
      <c r="A191" s="7" t="s">
        <v>685</v>
      </c>
      <c r="B191" s="367" t="s">
        <v>1403</v>
      </c>
      <c r="C191" s="368"/>
      <c r="D191" s="8" t="s">
        <v>341</v>
      </c>
      <c r="E191" s="255" t="e">
        <f>'1.6.2.'!C26</f>
        <v>#REF!</v>
      </c>
    </row>
    <row r="192" spans="1:5" ht="31.5" hidden="1" customHeight="1" x14ac:dyDescent="0.25">
      <c r="A192" s="7" t="s">
        <v>686</v>
      </c>
      <c r="B192" s="367" t="s">
        <v>1404</v>
      </c>
      <c r="C192" s="368"/>
      <c r="D192" s="8" t="s">
        <v>341</v>
      </c>
      <c r="E192" s="255" t="e">
        <f>'1.6.3.'!C26</f>
        <v>#REF!</v>
      </c>
    </row>
    <row r="193" spans="1:5" ht="30" hidden="1" customHeight="1" x14ac:dyDescent="0.25">
      <c r="A193" s="7" t="s">
        <v>687</v>
      </c>
      <c r="B193" s="367" t="s">
        <v>1405</v>
      </c>
      <c r="C193" s="368"/>
      <c r="D193" s="8" t="s">
        <v>341</v>
      </c>
      <c r="E193" s="255" t="e">
        <f>'1.6.4'!C24</f>
        <v>#REF!</v>
      </c>
    </row>
    <row r="194" spans="1:5" ht="28.5" hidden="1" customHeight="1" x14ac:dyDescent="0.25">
      <c r="A194" s="7" t="s">
        <v>688</v>
      </c>
      <c r="B194" s="367" t="s">
        <v>1049</v>
      </c>
      <c r="C194" s="368"/>
      <c r="D194" s="8" t="s">
        <v>341</v>
      </c>
      <c r="E194" s="255" t="e">
        <f>'1.6.5'!C26</f>
        <v>#REF!</v>
      </c>
    </row>
    <row r="195" spans="1:5" ht="31.5" hidden="1" customHeight="1" x14ac:dyDescent="0.25">
      <c r="A195" s="7" t="s">
        <v>689</v>
      </c>
      <c r="B195" s="367" t="s">
        <v>1050</v>
      </c>
      <c r="C195" s="368"/>
      <c r="D195" s="8" t="s">
        <v>341</v>
      </c>
      <c r="E195" s="255" t="e">
        <f>'1.6.6'!C24</f>
        <v>#REF!</v>
      </c>
    </row>
    <row r="196" spans="1:5" ht="31.5" hidden="1" customHeight="1" x14ac:dyDescent="0.25">
      <c r="A196" s="7" t="s">
        <v>690</v>
      </c>
      <c r="B196" s="367" t="s">
        <v>1051</v>
      </c>
      <c r="C196" s="368"/>
      <c r="D196" s="8" t="s">
        <v>341</v>
      </c>
      <c r="E196" s="255" t="e">
        <f>'1.6.7'!C26</f>
        <v>#REF!</v>
      </c>
    </row>
    <row r="197" spans="1:5" ht="32.25" hidden="1" customHeight="1" x14ac:dyDescent="0.25">
      <c r="A197" s="178" t="s">
        <v>1348</v>
      </c>
      <c r="B197" s="374" t="s">
        <v>1519</v>
      </c>
      <c r="C197" s="375"/>
      <c r="D197" s="375"/>
      <c r="E197" s="376"/>
    </row>
    <row r="198" spans="1:5" ht="19.5" hidden="1" customHeight="1" x14ac:dyDescent="0.25">
      <c r="A198" s="7" t="s">
        <v>691</v>
      </c>
      <c r="B198" s="367" t="s">
        <v>1054</v>
      </c>
      <c r="C198" s="368"/>
      <c r="D198" s="8" t="s">
        <v>341</v>
      </c>
      <c r="E198" s="255" t="e">
        <f>'1.7.1.'!C24</f>
        <v>#REF!</v>
      </c>
    </row>
    <row r="199" spans="1:5" ht="30" hidden="1" customHeight="1" x14ac:dyDescent="0.25">
      <c r="A199" s="7" t="s">
        <v>692</v>
      </c>
      <c r="B199" s="367" t="s">
        <v>1057</v>
      </c>
      <c r="C199" s="368"/>
      <c r="D199" s="8" t="s">
        <v>341</v>
      </c>
      <c r="E199" s="255" t="e">
        <f>'1.7.3.'!C24</f>
        <v>#REF!</v>
      </c>
    </row>
    <row r="200" spans="1:5" ht="31.5" hidden="1" customHeight="1" x14ac:dyDescent="0.25">
      <c r="A200" s="178" t="s">
        <v>1059</v>
      </c>
      <c r="B200" s="374" t="s">
        <v>1522</v>
      </c>
      <c r="C200" s="375"/>
      <c r="D200" s="375"/>
      <c r="E200" s="376"/>
    </row>
    <row r="201" spans="1:5" ht="18" hidden="1" customHeight="1" x14ac:dyDescent="0.25">
      <c r="A201" s="7" t="s">
        <v>695</v>
      </c>
      <c r="B201" s="367" t="s">
        <v>1060</v>
      </c>
      <c r="C201" s="368"/>
      <c r="D201" s="8" t="s">
        <v>341</v>
      </c>
      <c r="E201" s="255" t="e">
        <f>'1.8.1.'!C24</f>
        <v>#REF!</v>
      </c>
    </row>
    <row r="202" spans="1:5" ht="18" hidden="1" customHeight="1" x14ac:dyDescent="0.25">
      <c r="A202" s="7" t="s">
        <v>696</v>
      </c>
      <c r="B202" s="367" t="s">
        <v>1061</v>
      </c>
      <c r="C202" s="368"/>
      <c r="D202" s="8" t="s">
        <v>341</v>
      </c>
      <c r="E202" s="255" t="e">
        <f>'1.8.2.'!C24</f>
        <v>#REF!</v>
      </c>
    </row>
    <row r="203" spans="1:5" ht="18" hidden="1" customHeight="1" x14ac:dyDescent="0.25">
      <c r="A203" s="7" t="s">
        <v>697</v>
      </c>
      <c r="B203" s="367" t="s">
        <v>1062</v>
      </c>
      <c r="C203" s="368"/>
      <c r="D203" s="8" t="s">
        <v>341</v>
      </c>
      <c r="E203" s="255" t="e">
        <f>'1.8.3.'!C24</f>
        <v>#REF!</v>
      </c>
    </row>
    <row r="204" spans="1:5" ht="18" hidden="1" customHeight="1" x14ac:dyDescent="0.25">
      <c r="A204" s="7" t="s">
        <v>698</v>
      </c>
      <c r="B204" s="367" t="s">
        <v>1039</v>
      </c>
      <c r="C204" s="368"/>
      <c r="D204" s="8" t="s">
        <v>341</v>
      </c>
      <c r="E204" s="255" t="e">
        <f>'1.8.4'!C24</f>
        <v>#REF!</v>
      </c>
    </row>
    <row r="205" spans="1:5" ht="30" hidden="1" customHeight="1" x14ac:dyDescent="0.25">
      <c r="A205" s="7" t="s">
        <v>699</v>
      </c>
      <c r="B205" s="367" t="s">
        <v>1041</v>
      </c>
      <c r="C205" s="368"/>
      <c r="D205" s="8" t="s">
        <v>341</v>
      </c>
      <c r="E205" s="255" t="e">
        <f>'1.8.6.'!C26</f>
        <v>#REF!</v>
      </c>
    </row>
    <row r="206" spans="1:5" ht="32.25" hidden="1" customHeight="1" x14ac:dyDescent="0.25">
      <c r="A206" s="7" t="s">
        <v>700</v>
      </c>
      <c r="B206" s="367" t="s">
        <v>1042</v>
      </c>
      <c r="C206" s="368"/>
      <c r="D206" s="8" t="s">
        <v>341</v>
      </c>
      <c r="E206" s="255" t="e">
        <f>'1.8.7.'!C24</f>
        <v>#REF!</v>
      </c>
    </row>
    <row r="207" spans="1:5" ht="32.25" hidden="1" customHeight="1" x14ac:dyDescent="0.25">
      <c r="A207" s="7" t="s">
        <v>701</v>
      </c>
      <c r="B207" s="367" t="s">
        <v>1043</v>
      </c>
      <c r="C207" s="368"/>
      <c r="D207" s="8" t="s">
        <v>341</v>
      </c>
      <c r="E207" s="255" t="e">
        <f>'1.8.8.'!C24</f>
        <v>#REF!</v>
      </c>
    </row>
    <row r="208" spans="1:5" ht="32.25" hidden="1" customHeight="1" x14ac:dyDescent="0.25">
      <c r="A208" s="7" t="s">
        <v>702</v>
      </c>
      <c r="B208" s="367" t="s">
        <v>1044</v>
      </c>
      <c r="C208" s="368"/>
      <c r="D208" s="8" t="s">
        <v>341</v>
      </c>
      <c r="E208" s="255" t="e">
        <f>'1.8.9.'!C24</f>
        <v>#REF!</v>
      </c>
    </row>
    <row r="209" spans="1:5" ht="32.25" hidden="1" customHeight="1" x14ac:dyDescent="0.25">
      <c r="A209" s="7" t="s">
        <v>703</v>
      </c>
      <c r="B209" s="367" t="s">
        <v>1045</v>
      </c>
      <c r="C209" s="368"/>
      <c r="D209" s="8" t="s">
        <v>341</v>
      </c>
      <c r="E209" s="255" t="e">
        <f>'1.8.10'!C24</f>
        <v>#REF!</v>
      </c>
    </row>
    <row r="210" spans="1:5" ht="32.25" hidden="1" customHeight="1" x14ac:dyDescent="0.25">
      <c r="A210" s="7" t="s">
        <v>704</v>
      </c>
      <c r="B210" s="367" t="s">
        <v>1588</v>
      </c>
      <c r="C210" s="368"/>
      <c r="D210" s="8" t="s">
        <v>341</v>
      </c>
      <c r="E210" s="255" t="e">
        <f>'1.8.11'!C25</f>
        <v>#REF!</v>
      </c>
    </row>
    <row r="211" spans="1:5" ht="32.25" hidden="1" customHeight="1" x14ac:dyDescent="0.25">
      <c r="A211" s="7" t="s">
        <v>705</v>
      </c>
      <c r="B211" s="367" t="s">
        <v>1589</v>
      </c>
      <c r="C211" s="368"/>
      <c r="D211" s="8" t="s">
        <v>341</v>
      </c>
      <c r="E211" s="255" t="e">
        <f>'1.8.12'!C24</f>
        <v>#REF!</v>
      </c>
    </row>
    <row r="212" spans="1:5" ht="32.25" hidden="1" customHeight="1" x14ac:dyDescent="0.25">
      <c r="A212" s="7" t="s">
        <v>706</v>
      </c>
      <c r="B212" s="367" t="s">
        <v>1590</v>
      </c>
      <c r="C212" s="368"/>
      <c r="D212" s="8" t="s">
        <v>341</v>
      </c>
      <c r="E212" s="255" t="e">
        <f>'1.8.13'!C24</f>
        <v>#REF!</v>
      </c>
    </row>
    <row r="213" spans="1:5" ht="32.25" hidden="1" customHeight="1" x14ac:dyDescent="0.25">
      <c r="A213" s="7" t="s">
        <v>707</v>
      </c>
      <c r="B213" s="367" t="s">
        <v>1591</v>
      </c>
      <c r="C213" s="368"/>
      <c r="D213" s="8" t="s">
        <v>341</v>
      </c>
      <c r="E213" s="255" t="e">
        <f>'1.8.14'!C24</f>
        <v>#REF!</v>
      </c>
    </row>
    <row r="214" spans="1:5" ht="29.25" hidden="1" customHeight="1" x14ac:dyDescent="0.25">
      <c r="A214" s="7" t="s">
        <v>708</v>
      </c>
      <c r="B214" s="367" t="s">
        <v>1592</v>
      </c>
      <c r="C214" s="368"/>
      <c r="D214" s="8" t="s">
        <v>341</v>
      </c>
      <c r="E214" s="255" t="e">
        <f>'1.8.15'!C24</f>
        <v>#REF!</v>
      </c>
    </row>
    <row r="215" spans="1:5" ht="21.75" hidden="1" customHeight="1" x14ac:dyDescent="0.25">
      <c r="A215" s="7" t="s">
        <v>709</v>
      </c>
      <c r="B215" s="367" t="s">
        <v>1593</v>
      </c>
      <c r="C215" s="368"/>
      <c r="D215" s="8" t="s">
        <v>341</v>
      </c>
      <c r="E215" s="255" t="e">
        <f>'1.8.16'!C24</f>
        <v>#REF!</v>
      </c>
    </row>
    <row r="216" spans="1:5" ht="21.75" hidden="1" customHeight="1" x14ac:dyDescent="0.25">
      <c r="A216" s="7" t="s">
        <v>710</v>
      </c>
      <c r="B216" s="367" t="s">
        <v>1076</v>
      </c>
      <c r="C216" s="368"/>
      <c r="D216" s="8" t="s">
        <v>341</v>
      </c>
      <c r="E216" s="255" t="e">
        <f>'1.8.17.'!C24</f>
        <v>#REF!</v>
      </c>
    </row>
    <row r="217" spans="1:5" ht="30" hidden="1" customHeight="1" x14ac:dyDescent="0.25">
      <c r="A217" s="7" t="s">
        <v>711</v>
      </c>
      <c r="B217" s="367" t="s">
        <v>1595</v>
      </c>
      <c r="C217" s="368"/>
      <c r="D217" s="8" t="s">
        <v>341</v>
      </c>
      <c r="E217" s="255" t="e">
        <f>'1.8.18.'!C24</f>
        <v>#REF!</v>
      </c>
    </row>
    <row r="218" spans="1:5" ht="32.25" hidden="1" customHeight="1" x14ac:dyDescent="0.25">
      <c r="A218" s="7" t="s">
        <v>712</v>
      </c>
      <c r="B218" s="367" t="s">
        <v>1596</v>
      </c>
      <c r="C218" s="368"/>
      <c r="D218" s="8" t="s">
        <v>341</v>
      </c>
      <c r="E218" s="255" t="e">
        <f>'1.8.19'!C24</f>
        <v>#REF!</v>
      </c>
    </row>
    <row r="219" spans="1:5" ht="35.25" hidden="1" customHeight="1" x14ac:dyDescent="0.25">
      <c r="A219" s="178" t="s">
        <v>1292</v>
      </c>
      <c r="B219" s="374" t="s">
        <v>1523</v>
      </c>
      <c r="C219" s="375"/>
      <c r="D219" s="375"/>
      <c r="E219" s="376"/>
    </row>
    <row r="220" spans="1:5" ht="18" hidden="1" customHeight="1" x14ac:dyDescent="0.25">
      <c r="A220" s="7" t="s">
        <v>714</v>
      </c>
      <c r="B220" s="367" t="s">
        <v>1293</v>
      </c>
      <c r="C220" s="368"/>
      <c r="D220" s="8" t="s">
        <v>341</v>
      </c>
      <c r="E220" s="255" t="e">
        <f>'1.9.1.'!C24</f>
        <v>#REF!</v>
      </c>
    </row>
    <row r="221" spans="1:5" ht="18" hidden="1" customHeight="1" x14ac:dyDescent="0.25">
      <c r="A221" s="7" t="s">
        <v>715</v>
      </c>
      <c r="B221" s="367" t="s">
        <v>1294</v>
      </c>
      <c r="C221" s="368"/>
      <c r="D221" s="8" t="s">
        <v>341</v>
      </c>
      <c r="E221" s="255" t="e">
        <f>'1.9.2.'!C24</f>
        <v>#REF!</v>
      </c>
    </row>
    <row r="222" spans="1:5" ht="18" hidden="1" customHeight="1" x14ac:dyDescent="0.25">
      <c r="A222" s="7" t="s">
        <v>716</v>
      </c>
      <c r="B222" s="367" t="s">
        <v>1295</v>
      </c>
      <c r="C222" s="368"/>
      <c r="D222" s="8" t="s">
        <v>341</v>
      </c>
      <c r="E222" s="255" t="e">
        <f>'1.9.3'!C24</f>
        <v>#REF!</v>
      </c>
    </row>
    <row r="223" spans="1:5" ht="18" hidden="1" customHeight="1" x14ac:dyDescent="0.25">
      <c r="A223" s="7" t="s">
        <v>717</v>
      </c>
      <c r="B223" s="367" t="s">
        <v>147</v>
      </c>
      <c r="C223" s="368"/>
      <c r="D223" s="8" t="s">
        <v>341</v>
      </c>
      <c r="E223" s="255" t="e">
        <f>'1.9.4.'!C24</f>
        <v>#REF!</v>
      </c>
    </row>
    <row r="224" spans="1:5" ht="18" hidden="1" customHeight="1" x14ac:dyDescent="0.25">
      <c r="A224" s="7" t="s">
        <v>718</v>
      </c>
      <c r="B224" s="367" t="s">
        <v>634</v>
      </c>
      <c r="C224" s="368"/>
      <c r="D224" s="8" t="s">
        <v>341</v>
      </c>
      <c r="E224" s="255" t="e">
        <f>'1.9.5'!C23</f>
        <v>#REF!</v>
      </c>
    </row>
    <row r="225" spans="1:5" ht="18" hidden="1" customHeight="1" x14ac:dyDescent="0.25">
      <c r="A225" s="7" t="s">
        <v>719</v>
      </c>
      <c r="B225" s="367" t="s">
        <v>635</v>
      </c>
      <c r="C225" s="368"/>
      <c r="D225" s="8" t="s">
        <v>341</v>
      </c>
      <c r="E225" s="255" t="e">
        <f>'1.9.6.'!C23</f>
        <v>#REF!</v>
      </c>
    </row>
    <row r="226" spans="1:5" ht="18" hidden="1" customHeight="1" x14ac:dyDescent="0.25">
      <c r="A226" s="7" t="s">
        <v>720</v>
      </c>
      <c r="B226" s="367" t="s">
        <v>636</v>
      </c>
      <c r="C226" s="368"/>
      <c r="D226" s="8" t="s">
        <v>341</v>
      </c>
      <c r="E226" s="255" t="e">
        <f>'1.9.7.'!C24</f>
        <v>#REF!</v>
      </c>
    </row>
    <row r="227" spans="1:5" ht="18" hidden="1" customHeight="1" x14ac:dyDescent="0.25">
      <c r="A227" s="7" t="s">
        <v>721</v>
      </c>
      <c r="B227" s="367" t="s">
        <v>637</v>
      </c>
      <c r="C227" s="368"/>
      <c r="D227" s="8" t="s">
        <v>341</v>
      </c>
      <c r="E227" s="255" t="e">
        <f>'1.9.8.'!C24</f>
        <v>#REF!</v>
      </c>
    </row>
    <row r="228" spans="1:5" ht="18" hidden="1" customHeight="1" x14ac:dyDescent="0.25">
      <c r="A228" s="7" t="s">
        <v>722</v>
      </c>
      <c r="B228" s="367" t="s">
        <v>638</v>
      </c>
      <c r="C228" s="368"/>
      <c r="D228" s="8" t="s">
        <v>341</v>
      </c>
      <c r="E228" s="255" t="e">
        <f>'1.9.9.'!C24</f>
        <v>#REF!</v>
      </c>
    </row>
    <row r="229" spans="1:5" ht="18" hidden="1" customHeight="1" x14ac:dyDescent="0.25">
      <c r="A229" s="7" t="s">
        <v>723</v>
      </c>
      <c r="B229" s="367" t="s">
        <v>639</v>
      </c>
      <c r="C229" s="368"/>
      <c r="D229" s="8" t="s">
        <v>341</v>
      </c>
      <c r="E229" s="255" t="e">
        <f>'1.9.10.'!C24</f>
        <v>#REF!</v>
      </c>
    </row>
    <row r="230" spans="1:5" ht="18" hidden="1" customHeight="1" x14ac:dyDescent="0.25">
      <c r="A230" s="7" t="s">
        <v>724</v>
      </c>
      <c r="B230" s="367" t="s">
        <v>640</v>
      </c>
      <c r="C230" s="368"/>
      <c r="D230" s="8" t="s">
        <v>341</v>
      </c>
      <c r="E230" s="255" t="e">
        <f>'1.9.11.'!C24</f>
        <v>#REF!</v>
      </c>
    </row>
    <row r="231" spans="1:5" ht="18" hidden="1" customHeight="1" x14ac:dyDescent="0.25">
      <c r="A231" s="7" t="s">
        <v>725</v>
      </c>
      <c r="B231" s="367" t="s">
        <v>641</v>
      </c>
      <c r="C231" s="368"/>
      <c r="D231" s="8" t="s">
        <v>341</v>
      </c>
      <c r="E231" s="255" t="e">
        <f>'1.9.12'!C26</f>
        <v>#REF!</v>
      </c>
    </row>
    <row r="232" spans="1:5" ht="18" hidden="1" customHeight="1" x14ac:dyDescent="0.25">
      <c r="A232" s="7" t="s">
        <v>726</v>
      </c>
      <c r="B232" s="367" t="s">
        <v>642</v>
      </c>
      <c r="C232" s="368"/>
      <c r="D232" s="8" t="s">
        <v>341</v>
      </c>
      <c r="E232" s="255" t="e">
        <f>'1.9.13'!C25</f>
        <v>#REF!</v>
      </c>
    </row>
    <row r="233" spans="1:5" ht="18" hidden="1" customHeight="1" x14ac:dyDescent="0.25">
      <c r="A233" s="7" t="s">
        <v>727</v>
      </c>
      <c r="B233" s="367" t="s">
        <v>643</v>
      </c>
      <c r="C233" s="368"/>
      <c r="D233" s="8" t="s">
        <v>341</v>
      </c>
      <c r="E233" s="255" t="e">
        <f>'1.9.14.'!C25</f>
        <v>#REF!</v>
      </c>
    </row>
    <row r="234" spans="1:5" ht="18" hidden="1" customHeight="1" x14ac:dyDescent="0.25">
      <c r="A234" s="7" t="s">
        <v>728</v>
      </c>
      <c r="B234" s="367" t="s">
        <v>1077</v>
      </c>
      <c r="C234" s="368"/>
      <c r="D234" s="8" t="s">
        <v>341</v>
      </c>
      <c r="E234" s="255" t="e">
        <f>'1.9.15'!C25</f>
        <v>#REF!</v>
      </c>
    </row>
    <row r="235" spans="1:5" ht="18" hidden="1" customHeight="1" x14ac:dyDescent="0.25">
      <c r="A235" s="7" t="s">
        <v>729</v>
      </c>
      <c r="B235" s="367" t="s">
        <v>645</v>
      </c>
      <c r="C235" s="368"/>
      <c r="D235" s="8" t="s">
        <v>341</v>
      </c>
      <c r="E235" s="255" t="e">
        <f>'1.9.16.'!C25</f>
        <v>#REF!</v>
      </c>
    </row>
    <row r="236" spans="1:5" ht="31.5" hidden="1" customHeight="1" x14ac:dyDescent="0.25">
      <c r="A236" s="7" t="s">
        <v>730</v>
      </c>
      <c r="B236" s="367" t="s">
        <v>646</v>
      </c>
      <c r="C236" s="368"/>
      <c r="D236" s="8" t="s">
        <v>341</v>
      </c>
      <c r="E236" s="255" t="e">
        <f>'1.9.17'!C26</f>
        <v>#REF!</v>
      </c>
    </row>
    <row r="237" spans="1:5" ht="34.5" hidden="1" customHeight="1" x14ac:dyDescent="0.25">
      <c r="A237" s="7" t="s">
        <v>731</v>
      </c>
      <c r="B237" s="367" t="s">
        <v>647</v>
      </c>
      <c r="C237" s="368"/>
      <c r="D237" s="8" t="s">
        <v>341</v>
      </c>
      <c r="E237" s="255" t="e">
        <f>'1.9.18.'!C26</f>
        <v>#REF!</v>
      </c>
    </row>
    <row r="238" spans="1:5" ht="30.75" hidden="1" customHeight="1" x14ac:dyDescent="0.25">
      <c r="A238" s="7" t="s">
        <v>732</v>
      </c>
      <c r="B238" s="367" t="s">
        <v>648</v>
      </c>
      <c r="C238" s="368"/>
      <c r="D238" s="8" t="s">
        <v>341</v>
      </c>
      <c r="E238" s="255" t="e">
        <f>'1.9.19'!C30</f>
        <v>#REF!</v>
      </c>
    </row>
    <row r="239" spans="1:5" ht="32.25" hidden="1" customHeight="1" x14ac:dyDescent="0.25">
      <c r="A239" s="7" t="s">
        <v>733</v>
      </c>
      <c r="B239" s="367" t="s">
        <v>649</v>
      </c>
      <c r="C239" s="368"/>
      <c r="D239" s="8" t="s">
        <v>341</v>
      </c>
      <c r="E239" s="255" t="e">
        <f>'1.9.20'!C30</f>
        <v>#REF!</v>
      </c>
    </row>
    <row r="240" spans="1:5" ht="29.25" hidden="1" customHeight="1" x14ac:dyDescent="0.25">
      <c r="A240" s="7" t="s">
        <v>734</v>
      </c>
      <c r="B240" s="367" t="s">
        <v>650</v>
      </c>
      <c r="C240" s="368"/>
      <c r="D240" s="8" t="s">
        <v>341</v>
      </c>
      <c r="E240" s="255" t="e">
        <f>'1.9.21.'!C30</f>
        <v>#REF!</v>
      </c>
    </row>
    <row r="241" spans="1:5" ht="31.5" hidden="1" customHeight="1" x14ac:dyDescent="0.25">
      <c r="A241" s="7" t="s">
        <v>735</v>
      </c>
      <c r="B241" s="367" t="s">
        <v>651</v>
      </c>
      <c r="C241" s="368"/>
      <c r="D241" s="8" t="s">
        <v>341</v>
      </c>
      <c r="E241" s="255" t="e">
        <f>'1.9.22.'!C30</f>
        <v>#REF!</v>
      </c>
    </row>
    <row r="242" spans="1:5" ht="28.5" hidden="1" customHeight="1" x14ac:dyDescent="0.25">
      <c r="A242" s="7" t="s">
        <v>736</v>
      </c>
      <c r="B242" s="367" t="s">
        <v>652</v>
      </c>
      <c r="C242" s="368"/>
      <c r="D242" s="8" t="s">
        <v>341</v>
      </c>
      <c r="E242" s="255" t="e">
        <f>'1.9.23'!C26</f>
        <v>#REF!</v>
      </c>
    </row>
    <row r="243" spans="1:5" ht="33.75" hidden="1" customHeight="1" x14ac:dyDescent="0.25">
      <c r="A243" s="7" t="s">
        <v>737</v>
      </c>
      <c r="B243" s="367" t="s">
        <v>653</v>
      </c>
      <c r="C243" s="368"/>
      <c r="D243" s="8" t="s">
        <v>341</v>
      </c>
      <c r="E243" s="255" t="e">
        <f>'1.9.24.'!C26</f>
        <v>#REF!</v>
      </c>
    </row>
    <row r="244" spans="1:5" ht="32.25" hidden="1" customHeight="1" x14ac:dyDescent="0.25">
      <c r="A244" s="178" t="s">
        <v>656</v>
      </c>
      <c r="B244" s="374" t="s">
        <v>1524</v>
      </c>
      <c r="C244" s="375"/>
      <c r="D244" s="375"/>
      <c r="E244" s="376"/>
    </row>
    <row r="245" spans="1:5" ht="29.25" hidden="1" customHeight="1" x14ac:dyDescent="0.25">
      <c r="A245" s="7" t="s">
        <v>738</v>
      </c>
      <c r="B245" s="367" t="s">
        <v>657</v>
      </c>
      <c r="C245" s="368"/>
      <c r="D245" s="8" t="s">
        <v>1190</v>
      </c>
      <c r="E245" s="255" t="e">
        <f>'1.10.1.'!C25</f>
        <v>#REF!</v>
      </c>
    </row>
    <row r="246" spans="1:5" ht="28.5" hidden="1" customHeight="1" x14ac:dyDescent="0.25">
      <c r="A246" s="7" t="s">
        <v>739</v>
      </c>
      <c r="B246" s="367" t="s">
        <v>658</v>
      </c>
      <c r="C246" s="368"/>
      <c r="D246" s="8" t="s">
        <v>1190</v>
      </c>
      <c r="E246" s="255" t="e">
        <f>'1.10.2'!C25</f>
        <v>#REF!</v>
      </c>
    </row>
    <row r="247" spans="1:5" ht="18" hidden="1" customHeight="1" x14ac:dyDescent="0.25">
      <c r="A247" s="7" t="s">
        <v>740</v>
      </c>
      <c r="B247" s="367" t="s">
        <v>659</v>
      </c>
      <c r="C247" s="368"/>
      <c r="D247" s="8" t="s">
        <v>1728</v>
      </c>
      <c r="E247" s="255" t="e">
        <f>'1.10.3.'!C25</f>
        <v>#REF!</v>
      </c>
    </row>
    <row r="248" spans="1:5" ht="18" hidden="1" customHeight="1" x14ac:dyDescent="0.25">
      <c r="A248" s="7" t="s">
        <v>741</v>
      </c>
      <c r="B248" s="367" t="s">
        <v>660</v>
      </c>
      <c r="C248" s="368"/>
      <c r="D248" s="8" t="s">
        <v>1729</v>
      </c>
      <c r="E248" s="255" t="e">
        <f>'1.10.4'!C26</f>
        <v>#REF!</v>
      </c>
    </row>
    <row r="249" spans="1:5" ht="18" hidden="1" customHeight="1" x14ac:dyDescent="0.25">
      <c r="A249" s="7" t="s">
        <v>742</v>
      </c>
      <c r="B249" s="367" t="s">
        <v>493</v>
      </c>
      <c r="C249" s="368"/>
      <c r="D249" s="8" t="s">
        <v>341</v>
      </c>
      <c r="E249" s="255" t="e">
        <f>'1.10.5'!C26</f>
        <v>#REF!</v>
      </c>
    </row>
    <row r="250" spans="1:5" ht="18" hidden="1" customHeight="1" x14ac:dyDescent="0.25">
      <c r="A250" s="7" t="s">
        <v>743</v>
      </c>
      <c r="B250" s="367" t="s">
        <v>661</v>
      </c>
      <c r="C250" s="368"/>
      <c r="D250" s="8" t="s">
        <v>341</v>
      </c>
      <c r="E250" s="255" t="e">
        <f>'1.10.6.'!C25</f>
        <v>#REF!</v>
      </c>
    </row>
    <row r="251" spans="1:5" ht="18" hidden="1" customHeight="1" x14ac:dyDescent="0.25">
      <c r="A251" s="7" t="s">
        <v>744</v>
      </c>
      <c r="B251" s="367" t="s">
        <v>662</v>
      </c>
      <c r="C251" s="368"/>
      <c r="D251" s="8" t="s">
        <v>1729</v>
      </c>
      <c r="E251" s="255" t="e">
        <f>'1.10.7'!C25</f>
        <v>#REF!</v>
      </c>
    </row>
    <row r="252" spans="1:5" ht="30.75" hidden="1" customHeight="1" x14ac:dyDescent="0.25">
      <c r="A252" s="7" t="s">
        <v>745</v>
      </c>
      <c r="B252" s="367" t="s">
        <v>663</v>
      </c>
      <c r="C252" s="368"/>
      <c r="D252" s="8" t="s">
        <v>1729</v>
      </c>
      <c r="E252" s="255" t="e">
        <f>'1.10.8'!C26</f>
        <v>#REF!</v>
      </c>
    </row>
    <row r="253" spans="1:5" ht="29.25" hidden="1" customHeight="1" x14ac:dyDescent="0.25">
      <c r="A253" s="7" t="s">
        <v>746</v>
      </c>
      <c r="B253" s="367" t="s">
        <v>1625</v>
      </c>
      <c r="C253" s="368"/>
      <c r="D253" s="8" t="s">
        <v>1729</v>
      </c>
      <c r="E253" s="255" t="e">
        <f>'1.10.9'!C26</f>
        <v>#REF!</v>
      </c>
    </row>
    <row r="254" spans="1:5" ht="19.5" hidden="1" customHeight="1" x14ac:dyDescent="0.25">
      <c r="A254" s="7" t="s">
        <v>747</v>
      </c>
      <c r="B254" s="367" t="s">
        <v>1626</v>
      </c>
      <c r="C254" s="368"/>
      <c r="D254" s="8" t="s">
        <v>1729</v>
      </c>
      <c r="E254" s="255" t="e">
        <f>'1.10.10'!C26</f>
        <v>#REF!</v>
      </c>
    </row>
    <row r="255" spans="1:5" ht="31.5" hidden="1" customHeight="1" x14ac:dyDescent="0.25">
      <c r="A255" s="7" t="s">
        <v>748</v>
      </c>
      <c r="B255" s="367" t="s">
        <v>1627</v>
      </c>
      <c r="C255" s="368"/>
      <c r="D255" s="8" t="s">
        <v>1729</v>
      </c>
      <c r="E255" s="255" t="e">
        <f>'1.10.11'!C26</f>
        <v>#REF!</v>
      </c>
    </row>
    <row r="256" spans="1:5" ht="29.25" hidden="1" customHeight="1" x14ac:dyDescent="0.25">
      <c r="A256" s="7" t="s">
        <v>749</v>
      </c>
      <c r="B256" s="367" t="s">
        <v>1628</v>
      </c>
      <c r="C256" s="368"/>
      <c r="D256" s="8" t="s">
        <v>1729</v>
      </c>
      <c r="E256" s="255" t="e">
        <f>'1.10.12'!C26</f>
        <v>#REF!</v>
      </c>
    </row>
    <row r="257" spans="1:5" ht="17.25" hidden="1" customHeight="1" x14ac:dyDescent="0.25">
      <c r="A257" s="7" t="s">
        <v>750</v>
      </c>
      <c r="B257" s="367" t="s">
        <v>1629</v>
      </c>
      <c r="C257" s="368"/>
      <c r="D257" s="8" t="s">
        <v>1729</v>
      </c>
      <c r="E257" s="255" t="e">
        <f>'1.10.13'!C25</f>
        <v>#REF!</v>
      </c>
    </row>
    <row r="258" spans="1:5" ht="17.25" hidden="1" customHeight="1" x14ac:dyDescent="0.25">
      <c r="A258" s="7" t="s">
        <v>751</v>
      </c>
      <c r="B258" s="367" t="s">
        <v>1630</v>
      </c>
      <c r="C258" s="368"/>
      <c r="D258" s="8" t="s">
        <v>1729</v>
      </c>
      <c r="E258" s="255" t="e">
        <f>'1.10.14'!C25</f>
        <v>#REF!</v>
      </c>
    </row>
    <row r="259" spans="1:5" ht="17.25" hidden="1" customHeight="1" x14ac:dyDescent="0.25">
      <c r="A259" s="7" t="s">
        <v>752</v>
      </c>
      <c r="B259" s="367" t="s">
        <v>1631</v>
      </c>
      <c r="C259" s="368"/>
      <c r="D259" s="8" t="s">
        <v>1729</v>
      </c>
      <c r="E259" s="255" t="e">
        <f>'1.10.15'!C25</f>
        <v>#REF!</v>
      </c>
    </row>
    <row r="260" spans="1:5" ht="17.25" hidden="1" customHeight="1" x14ac:dyDescent="0.25">
      <c r="A260" s="7" t="s">
        <v>753</v>
      </c>
      <c r="B260" s="367" t="s">
        <v>1456</v>
      </c>
      <c r="C260" s="368"/>
      <c r="D260" s="8" t="s">
        <v>1729</v>
      </c>
      <c r="E260" s="255" t="e">
        <f>'1.10.16.'!C25</f>
        <v>#REF!</v>
      </c>
    </row>
    <row r="261" spans="1:5" ht="17.25" hidden="1" customHeight="1" x14ac:dyDescent="0.25">
      <c r="A261" s="7" t="s">
        <v>754</v>
      </c>
      <c r="B261" s="367" t="s">
        <v>1633</v>
      </c>
      <c r="C261" s="368"/>
      <c r="D261" s="8" t="s">
        <v>341</v>
      </c>
      <c r="E261" s="255" t="e">
        <f>'1.10.17'!C26</f>
        <v>#REF!</v>
      </c>
    </row>
    <row r="262" spans="1:5" ht="17.25" hidden="1" customHeight="1" x14ac:dyDescent="0.25">
      <c r="A262" s="7" t="s">
        <v>755</v>
      </c>
      <c r="B262" s="367" t="s">
        <v>1634</v>
      </c>
      <c r="C262" s="368"/>
      <c r="D262" s="8" t="s">
        <v>341</v>
      </c>
      <c r="E262" s="255" t="e">
        <f>'1.10.18'!C25</f>
        <v>#REF!</v>
      </c>
    </row>
    <row r="263" spans="1:5" ht="17.25" hidden="1" customHeight="1" x14ac:dyDescent="0.25">
      <c r="A263" s="7" t="s">
        <v>756</v>
      </c>
      <c r="B263" s="367" t="s">
        <v>1635</v>
      </c>
      <c r="C263" s="368"/>
      <c r="D263" s="8" t="s">
        <v>341</v>
      </c>
      <c r="E263" s="255" t="e">
        <f>'1.10.19'!C25</f>
        <v>#REF!</v>
      </c>
    </row>
    <row r="264" spans="1:5" ht="17.25" hidden="1" customHeight="1" x14ac:dyDescent="0.25">
      <c r="A264" s="7" t="s">
        <v>757</v>
      </c>
      <c r="B264" s="367" t="s">
        <v>1192</v>
      </c>
      <c r="C264" s="368"/>
      <c r="D264" s="8" t="s">
        <v>341</v>
      </c>
      <c r="E264" s="255" t="e">
        <f>'1.10.20'!C25</f>
        <v>#REF!</v>
      </c>
    </row>
    <row r="265" spans="1:5" ht="17.25" hidden="1" customHeight="1" x14ac:dyDescent="0.25">
      <c r="A265" s="7" t="s">
        <v>758</v>
      </c>
      <c r="B265" s="367" t="s">
        <v>1193</v>
      </c>
      <c r="C265" s="368"/>
      <c r="D265" s="8" t="s">
        <v>1729</v>
      </c>
      <c r="E265" s="255" t="e">
        <f>'1.10.21'!C24</f>
        <v>#REF!</v>
      </c>
    </row>
    <row r="266" spans="1:5" ht="17.25" hidden="1" customHeight="1" x14ac:dyDescent="0.25">
      <c r="A266" s="7" t="s">
        <v>759</v>
      </c>
      <c r="B266" s="367" t="s">
        <v>1194</v>
      </c>
      <c r="C266" s="368"/>
      <c r="D266" s="8" t="s">
        <v>341</v>
      </c>
      <c r="E266" s="255" t="e">
        <f>'1.10.22'!C25</f>
        <v>#REF!</v>
      </c>
    </row>
    <row r="267" spans="1:5" ht="17.25" hidden="1" customHeight="1" x14ac:dyDescent="0.25">
      <c r="A267" s="7" t="s">
        <v>760</v>
      </c>
      <c r="B267" s="367" t="s">
        <v>506</v>
      </c>
      <c r="C267" s="368"/>
      <c r="D267" s="8" t="s">
        <v>341</v>
      </c>
      <c r="E267" s="255" t="e">
        <f>'1.10.23'!C25</f>
        <v>#REF!</v>
      </c>
    </row>
    <row r="268" spans="1:5" ht="17.25" hidden="1" customHeight="1" x14ac:dyDescent="0.25">
      <c r="A268" s="7" t="s">
        <v>761</v>
      </c>
      <c r="B268" s="367" t="s">
        <v>507</v>
      </c>
      <c r="C268" s="368"/>
      <c r="D268" s="8" t="s">
        <v>341</v>
      </c>
      <c r="E268" s="255" t="e">
        <f>'1.10.24.'!C25</f>
        <v>#REF!</v>
      </c>
    </row>
    <row r="269" spans="1:5" ht="17.25" hidden="1" customHeight="1" x14ac:dyDescent="0.25">
      <c r="A269" s="7" t="s">
        <v>762</v>
      </c>
      <c r="B269" s="367" t="s">
        <v>1195</v>
      </c>
      <c r="C269" s="368"/>
      <c r="D269" s="8" t="s">
        <v>341</v>
      </c>
      <c r="E269" s="255" t="e">
        <f>'1.10.25'!C25</f>
        <v>#REF!</v>
      </c>
    </row>
    <row r="270" spans="1:5" ht="17.25" hidden="1" customHeight="1" x14ac:dyDescent="0.25">
      <c r="A270" s="7" t="s">
        <v>763</v>
      </c>
      <c r="B270" s="367" t="s">
        <v>1196</v>
      </c>
      <c r="C270" s="368"/>
      <c r="D270" s="8" t="s">
        <v>341</v>
      </c>
      <c r="E270" s="255" t="e">
        <f>'1.10.26.'!C25</f>
        <v>#REF!</v>
      </c>
    </row>
    <row r="271" spans="1:5" ht="17.25" hidden="1" customHeight="1" x14ac:dyDescent="0.25">
      <c r="A271" s="7" t="s">
        <v>764</v>
      </c>
      <c r="B271" s="367" t="s">
        <v>1197</v>
      </c>
      <c r="C271" s="368"/>
      <c r="D271" s="8" t="s">
        <v>341</v>
      </c>
      <c r="E271" s="255" t="e">
        <f>'1.10.27.'!C25</f>
        <v>#REF!</v>
      </c>
    </row>
    <row r="272" spans="1:5" ht="17.25" hidden="1" customHeight="1" x14ac:dyDescent="0.25">
      <c r="A272" s="7" t="s">
        <v>765</v>
      </c>
      <c r="B272" s="367" t="s">
        <v>1198</v>
      </c>
      <c r="C272" s="368"/>
      <c r="D272" s="8" t="s">
        <v>341</v>
      </c>
      <c r="E272" s="255" t="e">
        <f>'1.10.28.'!C25</f>
        <v>#REF!</v>
      </c>
    </row>
    <row r="273" spans="1:5" ht="17.25" hidden="1" customHeight="1" x14ac:dyDescent="0.25">
      <c r="A273" s="7" t="s">
        <v>766</v>
      </c>
      <c r="B273" s="367" t="s">
        <v>1199</v>
      </c>
      <c r="C273" s="368"/>
      <c r="D273" s="8" t="s">
        <v>341</v>
      </c>
      <c r="E273" s="255" t="e">
        <f>'1.10.29.'!C25</f>
        <v>#REF!</v>
      </c>
    </row>
    <row r="274" spans="1:5" ht="17.25" hidden="1" customHeight="1" x14ac:dyDescent="0.25">
      <c r="A274" s="7" t="s">
        <v>767</v>
      </c>
      <c r="B274" s="367" t="s">
        <v>1200</v>
      </c>
      <c r="C274" s="368"/>
      <c r="D274" s="8" t="s">
        <v>341</v>
      </c>
      <c r="E274" s="255" t="e">
        <f>'1.10.30.'!C25</f>
        <v>#REF!</v>
      </c>
    </row>
    <row r="275" spans="1:5" ht="17.25" hidden="1" customHeight="1" x14ac:dyDescent="0.25">
      <c r="A275" s="7" t="s">
        <v>768</v>
      </c>
      <c r="B275" s="367" t="s">
        <v>1201</v>
      </c>
      <c r="C275" s="368"/>
      <c r="D275" s="8" t="s">
        <v>341</v>
      </c>
      <c r="E275" s="255" t="e">
        <f>'1.10.31'!C25</f>
        <v>#REF!</v>
      </c>
    </row>
    <row r="276" spans="1:5" ht="17.25" hidden="1" customHeight="1" x14ac:dyDescent="0.25">
      <c r="A276" s="7" t="s">
        <v>769</v>
      </c>
      <c r="B276" s="367" t="s">
        <v>1202</v>
      </c>
      <c r="C276" s="368"/>
      <c r="D276" s="8" t="s">
        <v>341</v>
      </c>
      <c r="E276" s="255" t="e">
        <f>'1.10.32'!C25</f>
        <v>#REF!</v>
      </c>
    </row>
    <row r="277" spans="1:5" ht="17.25" hidden="1" customHeight="1" x14ac:dyDescent="0.25">
      <c r="A277" s="7" t="s">
        <v>770</v>
      </c>
      <c r="B277" s="367" t="s">
        <v>1203</v>
      </c>
      <c r="C277" s="368"/>
      <c r="D277" s="8" t="s">
        <v>341</v>
      </c>
      <c r="E277" s="255" t="e">
        <f>'1.10.33'!C25</f>
        <v>#REF!</v>
      </c>
    </row>
    <row r="278" spans="1:5" ht="17.25" hidden="1" customHeight="1" x14ac:dyDescent="0.25">
      <c r="A278" s="7" t="s">
        <v>771</v>
      </c>
      <c r="B278" s="367" t="s">
        <v>1204</v>
      </c>
      <c r="C278" s="368"/>
      <c r="D278" s="8" t="s">
        <v>341</v>
      </c>
      <c r="E278" s="255" t="e">
        <f>'1.10.34.'!C25</f>
        <v>#REF!</v>
      </c>
    </row>
    <row r="279" spans="1:5" ht="17.25" hidden="1" customHeight="1" x14ac:dyDescent="0.25">
      <c r="A279" s="7" t="s">
        <v>772</v>
      </c>
      <c r="B279" s="367" t="s">
        <v>1106</v>
      </c>
      <c r="C279" s="368"/>
      <c r="D279" s="8" t="s">
        <v>341</v>
      </c>
      <c r="E279" s="255" t="e">
        <f>'1.10.35.'!C25</f>
        <v>#REF!</v>
      </c>
    </row>
    <row r="280" spans="1:5" ht="17.25" hidden="1" customHeight="1" x14ac:dyDescent="0.25">
      <c r="A280" s="7" t="s">
        <v>773</v>
      </c>
      <c r="B280" s="367" t="s">
        <v>1107</v>
      </c>
      <c r="C280" s="368"/>
      <c r="D280" s="8" t="s">
        <v>341</v>
      </c>
      <c r="E280" s="255" t="e">
        <f>'1.10.36.'!C25</f>
        <v>#REF!</v>
      </c>
    </row>
    <row r="281" spans="1:5" ht="17.25" hidden="1" customHeight="1" x14ac:dyDescent="0.25">
      <c r="A281" s="7" t="s">
        <v>774</v>
      </c>
      <c r="B281" s="367" t="s">
        <v>1108</v>
      </c>
      <c r="C281" s="368"/>
      <c r="D281" s="8" t="s">
        <v>341</v>
      </c>
      <c r="E281" s="255" t="e">
        <f>'1.10.37.'!C25</f>
        <v>#REF!</v>
      </c>
    </row>
    <row r="282" spans="1:5" ht="17.25" hidden="1" customHeight="1" x14ac:dyDescent="0.25">
      <c r="A282" s="7" t="s">
        <v>775</v>
      </c>
      <c r="B282" s="367" t="s">
        <v>1109</v>
      </c>
      <c r="C282" s="368"/>
      <c r="D282" s="8" t="s">
        <v>341</v>
      </c>
      <c r="E282" s="255" t="e">
        <f>'1.10.38'!C24</f>
        <v>#REF!</v>
      </c>
    </row>
    <row r="283" spans="1:5" ht="17.25" hidden="1" customHeight="1" x14ac:dyDescent="0.25">
      <c r="A283" s="7" t="s">
        <v>776</v>
      </c>
      <c r="B283" s="367" t="s">
        <v>1110</v>
      </c>
      <c r="C283" s="368"/>
      <c r="D283" s="8" t="s">
        <v>341</v>
      </c>
      <c r="E283" s="255" t="e">
        <f>'1.10.39'!C24</f>
        <v>#REF!</v>
      </c>
    </row>
    <row r="284" spans="1:5" ht="17.25" hidden="1" customHeight="1" x14ac:dyDescent="0.25">
      <c r="A284" s="7" t="s">
        <v>777</v>
      </c>
      <c r="B284" s="367" t="s">
        <v>1111</v>
      </c>
      <c r="C284" s="368"/>
      <c r="D284" s="8" t="s">
        <v>341</v>
      </c>
      <c r="E284" s="255" t="e">
        <f>'1.10.40'!C24</f>
        <v>#REF!</v>
      </c>
    </row>
    <row r="285" spans="1:5" ht="17.25" hidden="1" customHeight="1" x14ac:dyDescent="0.25">
      <c r="A285" s="7" t="s">
        <v>778</v>
      </c>
      <c r="B285" s="367" t="s">
        <v>1112</v>
      </c>
      <c r="C285" s="368"/>
      <c r="D285" s="8" t="s">
        <v>341</v>
      </c>
      <c r="E285" s="255" t="e">
        <f>'1.10.40'!C24</f>
        <v>#REF!</v>
      </c>
    </row>
    <row r="286" spans="1:5" ht="17.25" hidden="1" customHeight="1" x14ac:dyDescent="0.25">
      <c r="A286" s="7" t="s">
        <v>779</v>
      </c>
      <c r="B286" s="367" t="s">
        <v>1113</v>
      </c>
      <c r="C286" s="368"/>
      <c r="D286" s="8" t="s">
        <v>341</v>
      </c>
      <c r="E286" s="255" t="e">
        <f>'1.10.42.'!C24</f>
        <v>#REF!</v>
      </c>
    </row>
    <row r="287" spans="1:5" ht="17.25" hidden="1" customHeight="1" x14ac:dyDescent="0.25">
      <c r="A287" s="7" t="s">
        <v>780</v>
      </c>
      <c r="B287" s="367" t="s">
        <v>1114</v>
      </c>
      <c r="C287" s="368"/>
      <c r="D287" s="8" t="s">
        <v>341</v>
      </c>
      <c r="E287" s="255" t="e">
        <f>'1.10.43'!C25</f>
        <v>#REF!</v>
      </c>
    </row>
    <row r="288" spans="1:5" ht="17.25" hidden="1" customHeight="1" x14ac:dyDescent="0.25">
      <c r="A288" s="7" t="s">
        <v>781</v>
      </c>
      <c r="B288" s="367" t="s">
        <v>1115</v>
      </c>
      <c r="C288" s="368"/>
      <c r="D288" s="8" t="s">
        <v>341</v>
      </c>
      <c r="E288" s="255" t="e">
        <f>'1.10.44'!C25</f>
        <v>#REF!</v>
      </c>
    </row>
    <row r="289" spans="1:5" ht="17.25" hidden="1" customHeight="1" x14ac:dyDescent="0.25">
      <c r="A289" s="7" t="s">
        <v>782</v>
      </c>
      <c r="B289" s="367" t="s">
        <v>1116</v>
      </c>
      <c r="C289" s="368"/>
      <c r="D289" s="8" t="s">
        <v>341</v>
      </c>
      <c r="E289" s="255" t="e">
        <f>'1.10.45.'!C25</f>
        <v>#REF!</v>
      </c>
    </row>
    <row r="290" spans="1:5" ht="17.25" hidden="1" customHeight="1" x14ac:dyDescent="0.25">
      <c r="A290" s="7" t="s">
        <v>783</v>
      </c>
      <c r="B290" s="367" t="s">
        <v>1117</v>
      </c>
      <c r="C290" s="368"/>
      <c r="D290" s="8" t="s">
        <v>341</v>
      </c>
      <c r="E290" s="255" t="e">
        <f>'1.10.46.'!C25</f>
        <v>#REF!</v>
      </c>
    </row>
    <row r="291" spans="1:5" ht="17.25" hidden="1" customHeight="1" x14ac:dyDescent="0.25">
      <c r="A291" s="7" t="s">
        <v>784</v>
      </c>
      <c r="B291" s="367" t="s">
        <v>1118</v>
      </c>
      <c r="C291" s="368"/>
      <c r="D291" s="8" t="s">
        <v>341</v>
      </c>
      <c r="E291" s="255" t="e">
        <f>'1.10.47.'!C25</f>
        <v>#REF!</v>
      </c>
    </row>
    <row r="292" spans="1:5" ht="17.25" hidden="1" customHeight="1" x14ac:dyDescent="0.25">
      <c r="A292" s="7" t="s">
        <v>785</v>
      </c>
      <c r="B292" s="367" t="s">
        <v>1119</v>
      </c>
      <c r="C292" s="368"/>
      <c r="D292" s="8" t="s">
        <v>341</v>
      </c>
      <c r="E292" s="255" t="e">
        <f>'1.10.48.'!C25</f>
        <v>#REF!</v>
      </c>
    </row>
    <row r="293" spans="1:5" ht="17.25" hidden="1" customHeight="1" x14ac:dyDescent="0.25">
      <c r="A293" s="7" t="s">
        <v>786</v>
      </c>
      <c r="B293" s="367" t="s">
        <v>1120</v>
      </c>
      <c r="C293" s="368"/>
      <c r="D293" s="8" t="s">
        <v>341</v>
      </c>
      <c r="E293" s="255" t="e">
        <f>'1.10.49.'!C25</f>
        <v>#REF!</v>
      </c>
    </row>
    <row r="294" spans="1:5" ht="17.25" hidden="1" customHeight="1" x14ac:dyDescent="0.25">
      <c r="A294" s="7" t="s">
        <v>787</v>
      </c>
      <c r="B294" s="367" t="s">
        <v>1121</v>
      </c>
      <c r="C294" s="368"/>
      <c r="D294" s="8" t="s">
        <v>341</v>
      </c>
      <c r="E294" s="255" t="e">
        <f>'1.10.50.'!C25</f>
        <v>#REF!</v>
      </c>
    </row>
    <row r="295" spans="1:5" ht="17.25" hidden="1" customHeight="1" x14ac:dyDescent="0.25">
      <c r="A295" s="7" t="s">
        <v>791</v>
      </c>
      <c r="B295" s="367" t="s">
        <v>1217</v>
      </c>
      <c r="C295" s="368"/>
      <c r="D295" s="8" t="s">
        <v>341</v>
      </c>
      <c r="E295" s="255" t="e">
        <f>'1.10.51.'!C27</f>
        <v>#REF!</v>
      </c>
    </row>
    <row r="296" spans="1:5" ht="17.25" hidden="1" customHeight="1" x14ac:dyDescent="0.25">
      <c r="A296" s="7" t="s">
        <v>792</v>
      </c>
      <c r="B296" s="367" t="s">
        <v>1122</v>
      </c>
      <c r="C296" s="368"/>
      <c r="D296" s="8" t="s">
        <v>341</v>
      </c>
      <c r="E296" s="255" t="e">
        <f>'1.10.52.'!C24</f>
        <v>#REF!</v>
      </c>
    </row>
    <row r="297" spans="1:5" ht="17.25" hidden="1" customHeight="1" x14ac:dyDescent="0.25">
      <c r="A297" s="7" t="s">
        <v>793</v>
      </c>
      <c r="B297" s="367" t="s">
        <v>323</v>
      </c>
      <c r="C297" s="368"/>
      <c r="D297" s="8" t="s">
        <v>341</v>
      </c>
      <c r="E297" s="255" t="e">
        <f>'1.10.53.'!C24</f>
        <v>#REF!</v>
      </c>
    </row>
    <row r="298" spans="1:5" ht="17.25" hidden="1" customHeight="1" x14ac:dyDescent="0.25">
      <c r="A298" s="7" t="s">
        <v>794</v>
      </c>
      <c r="B298" s="367" t="s">
        <v>1</v>
      </c>
      <c r="C298" s="368"/>
      <c r="D298" s="8" t="s">
        <v>341</v>
      </c>
      <c r="E298" s="255" t="e">
        <f>'1.10.54.'!C24</f>
        <v>#REF!</v>
      </c>
    </row>
    <row r="299" spans="1:5" ht="17.25" hidden="1" customHeight="1" x14ac:dyDescent="0.25">
      <c r="A299" s="7" t="s">
        <v>795</v>
      </c>
      <c r="B299" s="367" t="s">
        <v>2</v>
      </c>
      <c r="C299" s="368"/>
      <c r="D299" s="8" t="s">
        <v>341</v>
      </c>
      <c r="E299" s="255" t="e">
        <f>'1.10.55.'!C24</f>
        <v>#REF!</v>
      </c>
    </row>
    <row r="300" spans="1:5" ht="17.25" hidden="1" customHeight="1" x14ac:dyDescent="0.25">
      <c r="A300" s="7" t="s">
        <v>796</v>
      </c>
      <c r="B300" s="367" t="s">
        <v>3</v>
      </c>
      <c r="C300" s="368"/>
      <c r="D300" s="8" t="s">
        <v>341</v>
      </c>
      <c r="E300" s="255" t="e">
        <f>'1.10.56.'!C24</f>
        <v>#REF!</v>
      </c>
    </row>
    <row r="301" spans="1:5" ht="17.25" hidden="1" customHeight="1" x14ac:dyDescent="0.25">
      <c r="A301" s="7" t="s">
        <v>797</v>
      </c>
      <c r="B301" s="367" t="s">
        <v>4</v>
      </c>
      <c r="C301" s="368"/>
      <c r="D301" s="8" t="s">
        <v>341</v>
      </c>
      <c r="E301" s="255" t="e">
        <f>'1.10.57.'!C24</f>
        <v>#REF!</v>
      </c>
    </row>
    <row r="302" spans="1:5" ht="17.25" hidden="1" customHeight="1" x14ac:dyDescent="0.25">
      <c r="A302" s="7" t="s">
        <v>798</v>
      </c>
      <c r="B302" s="367" t="s">
        <v>5</v>
      </c>
      <c r="C302" s="368"/>
      <c r="D302" s="8" t="s">
        <v>341</v>
      </c>
      <c r="E302" s="255" t="e">
        <f>'1.10.58.'!C24</f>
        <v>#REF!</v>
      </c>
    </row>
    <row r="303" spans="1:5" ht="17.25" hidden="1" customHeight="1" x14ac:dyDescent="0.25">
      <c r="A303" s="7" t="s">
        <v>799</v>
      </c>
      <c r="B303" s="367" t="s">
        <v>1512</v>
      </c>
      <c r="C303" s="368"/>
      <c r="D303" s="8" t="s">
        <v>341</v>
      </c>
      <c r="E303" s="255" t="e">
        <f>'1.10.59.'!C24</f>
        <v>#REF!</v>
      </c>
    </row>
    <row r="304" spans="1:5" ht="17.25" hidden="1" customHeight="1" x14ac:dyDescent="0.25">
      <c r="A304" s="7" t="s">
        <v>788</v>
      </c>
      <c r="B304" s="367" t="s">
        <v>516</v>
      </c>
      <c r="C304" s="368"/>
      <c r="D304" s="8" t="s">
        <v>341</v>
      </c>
      <c r="E304" s="255" t="e">
        <f>'1.10.60.'!C24</f>
        <v>#REF!</v>
      </c>
    </row>
    <row r="305" spans="1:5" ht="17.25" hidden="1" customHeight="1" x14ac:dyDescent="0.25">
      <c r="A305" s="7" t="s">
        <v>789</v>
      </c>
      <c r="B305" s="367" t="s">
        <v>1513</v>
      </c>
      <c r="C305" s="368"/>
      <c r="D305" s="8" t="s">
        <v>341</v>
      </c>
      <c r="E305" s="255" t="e">
        <f>'1.10.61'!C24</f>
        <v>#REF!</v>
      </c>
    </row>
    <row r="306" spans="1:5" ht="17.25" hidden="1" customHeight="1" x14ac:dyDescent="0.25">
      <c r="A306" s="7" t="s">
        <v>790</v>
      </c>
      <c r="B306" s="367" t="s">
        <v>1514</v>
      </c>
      <c r="C306" s="368"/>
      <c r="D306" s="8" t="s">
        <v>341</v>
      </c>
      <c r="E306" s="255" t="e">
        <f>'1.10.62'!C24</f>
        <v>#REF!</v>
      </c>
    </row>
    <row r="307" spans="1:5" ht="17.25" hidden="1" customHeight="1" x14ac:dyDescent="0.25">
      <c r="A307" s="7" t="s">
        <v>515</v>
      </c>
      <c r="B307" s="367" t="s">
        <v>1515</v>
      </c>
      <c r="C307" s="368"/>
      <c r="D307" s="8" t="s">
        <v>341</v>
      </c>
      <c r="E307" s="255" t="e">
        <f>'1.10.63'!C24</f>
        <v>#REF!</v>
      </c>
    </row>
    <row r="308" spans="1:5" ht="17.25" hidden="1" customHeight="1" x14ac:dyDescent="0.25">
      <c r="A308" s="7" t="s">
        <v>1820</v>
      </c>
      <c r="B308" s="367" t="s">
        <v>1818</v>
      </c>
      <c r="C308" s="368"/>
      <c r="D308" s="8" t="s">
        <v>341</v>
      </c>
      <c r="E308" s="255" t="e">
        <f>'1.10.64'!C25</f>
        <v>#REF!</v>
      </c>
    </row>
    <row r="309" spans="1:5" ht="17.25" hidden="1" customHeight="1" x14ac:dyDescent="0.25">
      <c r="A309" s="7" t="s">
        <v>1821</v>
      </c>
      <c r="B309" s="367" t="s">
        <v>1819</v>
      </c>
      <c r="C309" s="368"/>
      <c r="D309" s="8" t="s">
        <v>341</v>
      </c>
      <c r="E309" s="255" t="e">
        <f>'1.10.65'!C25</f>
        <v>#REF!</v>
      </c>
    </row>
    <row r="310" spans="1:5" ht="17.25" hidden="1" customHeight="1" x14ac:dyDescent="0.25">
      <c r="A310" s="7" t="s">
        <v>1822</v>
      </c>
      <c r="B310" s="367" t="s">
        <v>1825</v>
      </c>
      <c r="C310" s="368"/>
      <c r="D310" s="8" t="s">
        <v>341</v>
      </c>
      <c r="E310" s="255" t="e">
        <f>'1.10.66'!C25</f>
        <v>#REF!</v>
      </c>
    </row>
    <row r="311" spans="1:5" ht="17.25" hidden="1" customHeight="1" x14ac:dyDescent="0.25">
      <c r="A311" s="7" t="s">
        <v>1826</v>
      </c>
      <c r="B311" s="367" t="s">
        <v>1824</v>
      </c>
      <c r="C311" s="368"/>
      <c r="D311" s="8" t="s">
        <v>341</v>
      </c>
      <c r="E311" s="255" t="e">
        <f>'1.10.67'!C25</f>
        <v>#REF!</v>
      </c>
    </row>
    <row r="312" spans="1:5" ht="17.25" hidden="1" customHeight="1" x14ac:dyDescent="0.25">
      <c r="A312" s="7" t="s">
        <v>1827</v>
      </c>
      <c r="B312" s="367" t="s">
        <v>1823</v>
      </c>
      <c r="C312" s="368"/>
      <c r="D312" s="8" t="s">
        <v>341</v>
      </c>
      <c r="E312" s="255" t="e">
        <f>'1.10.68'!C25</f>
        <v>#REF!</v>
      </c>
    </row>
    <row r="313" spans="1:5" ht="32.25" customHeight="1" x14ac:dyDescent="0.25">
      <c r="A313" s="178" t="s">
        <v>34</v>
      </c>
      <c r="B313" s="374" t="s">
        <v>1525</v>
      </c>
      <c r="C313" s="375"/>
      <c r="D313" s="375"/>
      <c r="E313" s="376"/>
    </row>
    <row r="314" spans="1:5" ht="21.75" customHeight="1" x14ac:dyDescent="0.25">
      <c r="A314" s="7" t="s">
        <v>800</v>
      </c>
      <c r="B314" s="367" t="s">
        <v>35</v>
      </c>
      <c r="C314" s="368"/>
      <c r="D314" s="8" t="s">
        <v>362</v>
      </c>
      <c r="E314" s="255">
        <f>'[1]1.11.1'!$C$24</f>
        <v>331.5144007583292</v>
      </c>
    </row>
    <row r="315" spans="1:5" ht="33.75" customHeight="1" x14ac:dyDescent="0.25">
      <c r="A315" s="7" t="s">
        <v>801</v>
      </c>
      <c r="B315" s="367" t="s">
        <v>36</v>
      </c>
      <c r="C315" s="368"/>
      <c r="D315" s="8" t="s">
        <v>362</v>
      </c>
      <c r="E315" s="257">
        <f>'[1]1.11.2.'!$C$24</f>
        <v>777.14631296480457</v>
      </c>
    </row>
    <row r="316" spans="1:5" ht="33.75" customHeight="1" x14ac:dyDescent="0.25">
      <c r="A316" s="7" t="s">
        <v>802</v>
      </c>
      <c r="B316" s="367" t="s">
        <v>37</v>
      </c>
      <c r="C316" s="368"/>
      <c r="D316" s="8" t="s">
        <v>362</v>
      </c>
      <c r="E316" s="257">
        <f>'[1]1.11.3.'!$C$24</f>
        <v>1651.2704484467372</v>
      </c>
    </row>
    <row r="317" spans="1:5" ht="48" customHeight="1" x14ac:dyDescent="0.25">
      <c r="A317" s="7" t="s">
        <v>803</v>
      </c>
      <c r="B317" s="367" t="s">
        <v>38</v>
      </c>
      <c r="C317" s="368"/>
      <c r="D317" s="8" t="s">
        <v>362</v>
      </c>
      <c r="E317" s="257">
        <f>'[1]1.11.4.'!$C$24</f>
        <v>1177.2194694472068</v>
      </c>
    </row>
    <row r="318" spans="1:5" ht="33.75" customHeight="1" x14ac:dyDescent="0.25">
      <c r="A318" s="7" t="s">
        <v>804</v>
      </c>
      <c r="B318" s="367" t="s">
        <v>39</v>
      </c>
      <c r="C318" s="368"/>
      <c r="D318" s="8" t="s">
        <v>362</v>
      </c>
      <c r="E318" s="257">
        <f>'[1]1.11.5.'!$C$24</f>
        <v>845.70506868887787</v>
      </c>
    </row>
    <row r="319" spans="1:5" ht="33.75" customHeight="1" x14ac:dyDescent="0.25">
      <c r="A319" s="7" t="s">
        <v>805</v>
      </c>
      <c r="B319" s="367" t="s">
        <v>40</v>
      </c>
      <c r="C319" s="368"/>
      <c r="D319" s="8" t="s">
        <v>362</v>
      </c>
      <c r="E319" s="257">
        <f>'[1]1.11.6.'!$C$24</f>
        <v>1017.1019579990607</v>
      </c>
    </row>
    <row r="320" spans="1:5" ht="33.75" customHeight="1" x14ac:dyDescent="0.25">
      <c r="A320" s="7" t="s">
        <v>806</v>
      </c>
      <c r="B320" s="367" t="s">
        <v>41</v>
      </c>
      <c r="C320" s="368"/>
      <c r="D320" s="8" t="s">
        <v>362</v>
      </c>
      <c r="E320" s="257">
        <f>'[1]1.11.7.'!$C$24</f>
        <v>1171.3591583782254</v>
      </c>
    </row>
    <row r="321" spans="1:5" ht="33.75" customHeight="1" x14ac:dyDescent="0.25">
      <c r="A321" s="7" t="s">
        <v>807</v>
      </c>
      <c r="B321" s="367" t="s">
        <v>42</v>
      </c>
      <c r="C321" s="368"/>
      <c r="D321" s="8" t="s">
        <v>362</v>
      </c>
      <c r="E321" s="257">
        <f>'[1]1.11.8.'!$C$24</f>
        <v>1342.7560476884082</v>
      </c>
    </row>
    <row r="322" spans="1:5" ht="33.75" customHeight="1" x14ac:dyDescent="0.25">
      <c r="A322" s="7" t="s">
        <v>808</v>
      </c>
      <c r="B322" s="367" t="s">
        <v>43</v>
      </c>
      <c r="C322" s="368"/>
      <c r="D322" s="8" t="s">
        <v>362</v>
      </c>
      <c r="E322" s="257">
        <f>'[1]1.11.9.'!$C$24</f>
        <v>1017.1019579990607</v>
      </c>
    </row>
    <row r="323" spans="1:5" ht="18" customHeight="1" x14ac:dyDescent="0.25">
      <c r="A323" s="7" t="s">
        <v>809</v>
      </c>
      <c r="B323" s="367" t="s">
        <v>44</v>
      </c>
      <c r="C323" s="368"/>
      <c r="D323" s="8" t="s">
        <v>362</v>
      </c>
      <c r="E323" s="255">
        <f>'[1]1.11.10.'!$C$24</f>
        <v>691.44786830971316</v>
      </c>
    </row>
    <row r="324" spans="1:5" ht="18" customHeight="1" x14ac:dyDescent="0.25">
      <c r="A324" s="7" t="s">
        <v>810</v>
      </c>
      <c r="B324" s="367" t="s">
        <v>45</v>
      </c>
      <c r="C324" s="368"/>
      <c r="D324" s="8" t="s">
        <v>341</v>
      </c>
      <c r="E324" s="255">
        <f>'[1]1.11.11. '!$C$24</f>
        <v>2148.3214274462675</v>
      </c>
    </row>
    <row r="325" spans="1:5" ht="31.5" customHeight="1" x14ac:dyDescent="0.25">
      <c r="A325" s="7" t="s">
        <v>811</v>
      </c>
      <c r="B325" s="367" t="s">
        <v>46</v>
      </c>
      <c r="C325" s="368"/>
      <c r="D325" s="8" t="s">
        <v>341</v>
      </c>
      <c r="E325" s="255">
        <f>'[1]1.11.12.'!$C$24</f>
        <v>1651.2704484467372</v>
      </c>
    </row>
    <row r="326" spans="1:5" ht="33" customHeight="1" x14ac:dyDescent="0.25">
      <c r="A326" s="7" t="s">
        <v>812</v>
      </c>
      <c r="B326" s="367" t="s">
        <v>47</v>
      </c>
      <c r="C326" s="368"/>
      <c r="D326" s="8" t="s">
        <v>341</v>
      </c>
      <c r="E326" s="255">
        <f>'[1]1.11.13.'!$C$24</f>
        <v>1651.2704484467372</v>
      </c>
    </row>
    <row r="327" spans="1:5" ht="33" customHeight="1" x14ac:dyDescent="0.25">
      <c r="A327" s="7" t="s">
        <v>813</v>
      </c>
      <c r="B327" s="367" t="s">
        <v>48</v>
      </c>
      <c r="C327" s="368"/>
      <c r="D327" s="8" t="s">
        <v>341</v>
      </c>
      <c r="E327" s="255">
        <f>'[1]1.11.14. '!$C$24</f>
        <v>1994.0642270671028</v>
      </c>
    </row>
    <row r="328" spans="1:5" ht="18" customHeight="1" x14ac:dyDescent="0.25">
      <c r="A328" s="7" t="s">
        <v>814</v>
      </c>
      <c r="B328" s="367" t="s">
        <v>49</v>
      </c>
      <c r="C328" s="368"/>
      <c r="D328" s="8" t="s">
        <v>362</v>
      </c>
      <c r="E328" s="255">
        <f>'[1]1.11.15.'!$C$24</f>
        <v>142.977822517128</v>
      </c>
    </row>
    <row r="329" spans="1:5" ht="18" customHeight="1" x14ac:dyDescent="0.25">
      <c r="A329" s="7" t="s">
        <v>815</v>
      </c>
      <c r="B329" s="367" t="s">
        <v>50</v>
      </c>
      <c r="C329" s="368"/>
      <c r="D329" s="8" t="s">
        <v>362</v>
      </c>
      <c r="E329" s="255">
        <f>'[1]1.11.16.'!$C$24</f>
        <v>228.67626717221947</v>
      </c>
    </row>
    <row r="330" spans="1:5" ht="18" customHeight="1" x14ac:dyDescent="0.25">
      <c r="A330" s="7" t="s">
        <v>816</v>
      </c>
      <c r="B330" s="367" t="s">
        <v>51</v>
      </c>
      <c r="C330" s="368"/>
      <c r="D330" s="8" t="s">
        <v>362</v>
      </c>
      <c r="E330" s="255">
        <f>'[1]1.11.17.'!$C$25</f>
        <v>434.35253434443894</v>
      </c>
    </row>
    <row r="331" spans="1:5" ht="18" customHeight="1" x14ac:dyDescent="0.25">
      <c r="A331" s="7" t="s">
        <v>817</v>
      </c>
      <c r="B331" s="367" t="s">
        <v>52</v>
      </c>
      <c r="C331" s="368"/>
      <c r="D331" s="8" t="s">
        <v>362</v>
      </c>
      <c r="E331" s="255">
        <f>'[1]1.11.18.'!$C$25</f>
        <v>537.19066793054867</v>
      </c>
    </row>
    <row r="332" spans="1:5" ht="18" customHeight="1" x14ac:dyDescent="0.25">
      <c r="A332" s="7" t="s">
        <v>818</v>
      </c>
      <c r="B332" s="367" t="s">
        <v>53</v>
      </c>
      <c r="C332" s="368"/>
      <c r="D332" s="8" t="s">
        <v>362</v>
      </c>
      <c r="E332" s="255">
        <f>'[1]1.11.19.'!$C$24</f>
        <v>194.39688931018287</v>
      </c>
    </row>
    <row r="333" spans="1:5" ht="18" customHeight="1" x14ac:dyDescent="0.25">
      <c r="A333" s="7" t="s">
        <v>819</v>
      </c>
      <c r="B333" s="367" t="s">
        <v>54</v>
      </c>
      <c r="C333" s="368"/>
      <c r="D333" s="8"/>
      <c r="E333" s="255"/>
    </row>
    <row r="334" spans="1:5" ht="18" customHeight="1" x14ac:dyDescent="0.25">
      <c r="A334" s="7" t="s">
        <v>1349</v>
      </c>
      <c r="B334" s="367" t="s">
        <v>1350</v>
      </c>
      <c r="C334" s="368"/>
      <c r="D334" s="8" t="s">
        <v>362</v>
      </c>
      <c r="E334" s="255">
        <f>'[1]1.11.20.1'!$C$24</f>
        <v>1342.7560476884082</v>
      </c>
    </row>
    <row r="335" spans="1:5" ht="18" customHeight="1" x14ac:dyDescent="0.25">
      <c r="A335" s="7" t="s">
        <v>1351</v>
      </c>
      <c r="B335" s="367" t="s">
        <v>1352</v>
      </c>
      <c r="C335" s="368"/>
      <c r="D335" s="8" t="s">
        <v>362</v>
      </c>
      <c r="E335" s="255">
        <f>'[1]1.11.20.2'!$C$24</f>
        <v>2302.5786278254322</v>
      </c>
    </row>
    <row r="336" spans="1:5" ht="18" customHeight="1" x14ac:dyDescent="0.25">
      <c r="A336" s="7" t="s">
        <v>820</v>
      </c>
      <c r="B336" s="367" t="s">
        <v>55</v>
      </c>
      <c r="C336" s="368"/>
      <c r="D336" s="8" t="s">
        <v>362</v>
      </c>
      <c r="E336" s="255">
        <f>'[1]1.11.21.'!$C$25</f>
        <v>828.56537975785943</v>
      </c>
    </row>
    <row r="337" spans="1:7" ht="18" customHeight="1" x14ac:dyDescent="0.25">
      <c r="A337" s="7" t="s">
        <v>821</v>
      </c>
      <c r="B337" s="367" t="s">
        <v>56</v>
      </c>
      <c r="C337" s="368"/>
      <c r="D337" s="8" t="s">
        <v>362</v>
      </c>
      <c r="E337" s="255">
        <f>'[1]1.11.22.'!$C$25</f>
        <v>1359.8957366194263</v>
      </c>
    </row>
    <row r="338" spans="1:7" ht="18" customHeight="1" x14ac:dyDescent="0.25">
      <c r="A338" s="7" t="s">
        <v>822</v>
      </c>
      <c r="B338" s="367" t="s">
        <v>1530</v>
      </c>
      <c r="C338" s="368"/>
      <c r="D338" s="8" t="s">
        <v>362</v>
      </c>
      <c r="E338" s="255">
        <f>'[1]1.11.23.'!$C$25</f>
        <v>331.5144007583292</v>
      </c>
    </row>
    <row r="339" spans="1:7" ht="18" customHeight="1" x14ac:dyDescent="0.25">
      <c r="A339" s="7" t="s">
        <v>823</v>
      </c>
      <c r="B339" s="367" t="s">
        <v>1531</v>
      </c>
      <c r="C339" s="368"/>
      <c r="D339" s="8" t="s">
        <v>362</v>
      </c>
      <c r="E339" s="255">
        <f>'[1]1.11.24.'!$C$25</f>
        <v>348.65408968934742</v>
      </c>
    </row>
    <row r="340" spans="1:7" ht="18" customHeight="1" x14ac:dyDescent="0.25">
      <c r="A340" s="7" t="s">
        <v>824</v>
      </c>
      <c r="B340" s="367" t="s">
        <v>1532</v>
      </c>
      <c r="C340" s="368"/>
      <c r="D340" s="8" t="s">
        <v>362</v>
      </c>
      <c r="E340" s="255">
        <f>'[1]1.11.25.'!$C$25</f>
        <v>382.93346755138401</v>
      </c>
    </row>
    <row r="341" spans="1:7" ht="18" customHeight="1" x14ac:dyDescent="0.25">
      <c r="A341" s="7" t="s">
        <v>825</v>
      </c>
      <c r="B341" s="367" t="s">
        <v>1533</v>
      </c>
      <c r="C341" s="368"/>
      <c r="D341" s="8" t="s">
        <v>341</v>
      </c>
      <c r="E341" s="255">
        <f>'[1]1.11.26.'!$C$25</f>
        <v>725.72724617174981</v>
      </c>
    </row>
    <row r="342" spans="1:7" ht="18" customHeight="1" x14ac:dyDescent="0.25">
      <c r="A342" s="7" t="s">
        <v>826</v>
      </c>
      <c r="B342" s="367" t="s">
        <v>1534</v>
      </c>
      <c r="C342" s="368"/>
      <c r="D342" s="8" t="s">
        <v>341</v>
      </c>
      <c r="E342" s="255">
        <f>'[1]1.11.27.'!$C$26</f>
        <v>262.95564503425601</v>
      </c>
    </row>
    <row r="343" spans="1:7" ht="18" customHeight="1" x14ac:dyDescent="0.25">
      <c r="A343" s="7" t="s">
        <v>1355</v>
      </c>
      <c r="B343" s="367" t="s">
        <v>441</v>
      </c>
      <c r="C343" s="368"/>
      <c r="D343" s="8" t="s">
        <v>362</v>
      </c>
      <c r="E343" s="255">
        <f>'[1]1.11.28.'!$C$26</f>
        <v>434.35253434443894</v>
      </c>
    </row>
    <row r="344" spans="1:7" ht="33" customHeight="1" x14ac:dyDescent="0.25">
      <c r="A344" s="178" t="s">
        <v>1537</v>
      </c>
      <c r="B344" s="374" t="s">
        <v>1526</v>
      </c>
      <c r="C344" s="375"/>
      <c r="D344" s="375"/>
      <c r="E344" s="376"/>
    </row>
    <row r="345" spans="1:7" ht="28.5" customHeight="1" x14ac:dyDescent="0.25">
      <c r="A345" s="7" t="s">
        <v>831</v>
      </c>
      <c r="B345" s="367" t="s">
        <v>1538</v>
      </c>
      <c r="C345" s="368"/>
      <c r="D345" s="8" t="s">
        <v>341</v>
      </c>
      <c r="E345" s="255">
        <f>'[1]1.12.1.'!$C$26</f>
        <v>1017.1019579990607</v>
      </c>
    </row>
    <row r="346" spans="1:7" ht="30.75" customHeight="1" x14ac:dyDescent="0.25">
      <c r="A346" s="7" t="s">
        <v>832</v>
      </c>
      <c r="B346" s="367" t="s">
        <v>1539</v>
      </c>
      <c r="C346" s="368"/>
      <c r="D346" s="8" t="s">
        <v>341</v>
      </c>
      <c r="E346" s="255">
        <f>'[1]1.12.2.'!$C$26</f>
        <v>1599.8513816536824</v>
      </c>
    </row>
    <row r="347" spans="1:7" ht="32.25" hidden="1" customHeight="1" x14ac:dyDescent="0.25">
      <c r="A347" s="203" t="s">
        <v>833</v>
      </c>
      <c r="B347" s="377" t="s">
        <v>1540</v>
      </c>
      <c r="C347" s="378"/>
      <c r="D347" s="204" t="s">
        <v>341</v>
      </c>
      <c r="E347" s="260"/>
    </row>
    <row r="348" spans="1:7" ht="21.75" customHeight="1" x14ac:dyDescent="0.25">
      <c r="A348" s="7" t="s">
        <v>833</v>
      </c>
      <c r="B348" s="367" t="s">
        <v>1541</v>
      </c>
      <c r="C348" s="368"/>
      <c r="D348" s="8" t="s">
        <v>341</v>
      </c>
      <c r="E348" s="255">
        <f>'[1]1.12.3'!$C$24</f>
        <v>2628.2327175147793</v>
      </c>
    </row>
    <row r="349" spans="1:7" ht="31.5" customHeight="1" x14ac:dyDescent="0.25">
      <c r="A349" s="7" t="s">
        <v>834</v>
      </c>
      <c r="B349" s="367" t="s">
        <v>1353</v>
      </c>
      <c r="C349" s="368"/>
      <c r="D349" s="8" t="s">
        <v>341</v>
      </c>
      <c r="E349" s="255">
        <f>'[1]1.12.4.'!$C$24</f>
        <v>6233.4277040976012</v>
      </c>
      <c r="F349" s="194"/>
      <c r="G349" s="194"/>
    </row>
    <row r="350" spans="1:7" ht="32.25" customHeight="1" x14ac:dyDescent="0.25">
      <c r="A350" s="7" t="s">
        <v>835</v>
      </c>
      <c r="B350" s="367" t="s">
        <v>1354</v>
      </c>
      <c r="C350" s="368"/>
      <c r="D350" s="8" t="s">
        <v>341</v>
      </c>
      <c r="E350" s="255">
        <f>'[1]1.12.5'!$C$24</f>
        <v>7073.2724617174972</v>
      </c>
      <c r="F350" s="194"/>
      <c r="G350" s="194"/>
    </row>
    <row r="351" spans="1:7" ht="15" hidden="1" x14ac:dyDescent="0.25">
      <c r="A351" s="7" t="s">
        <v>837</v>
      </c>
      <c r="B351" s="367" t="s">
        <v>420</v>
      </c>
      <c r="C351" s="368"/>
      <c r="D351" s="8" t="s">
        <v>341</v>
      </c>
      <c r="E351" s="259">
        <f>'[2]1.12.7.'!$C$26</f>
        <v>1640.0319431566193</v>
      </c>
      <c r="F351" s="195"/>
      <c r="G351" s="195"/>
    </row>
    <row r="352" spans="1:7" ht="15" hidden="1" x14ac:dyDescent="0.25">
      <c r="A352" s="7" t="s">
        <v>838</v>
      </c>
      <c r="B352" s="367" t="s">
        <v>421</v>
      </c>
      <c r="C352" s="368"/>
      <c r="D352" s="8" t="s">
        <v>341</v>
      </c>
      <c r="E352" s="259">
        <f>'[2]1.12.8.'!$C$26</f>
        <v>1748.3007393670605</v>
      </c>
    </row>
    <row r="353" spans="1:6" ht="15" hidden="1" x14ac:dyDescent="0.25">
      <c r="A353" s="7" t="s">
        <v>839</v>
      </c>
      <c r="B353" s="367" t="s">
        <v>422</v>
      </c>
      <c r="C353" s="368"/>
      <c r="D353" s="8" t="s">
        <v>341</v>
      </c>
      <c r="E353" s="259">
        <f>'[2]1.12.9.'!$C$26</f>
        <v>1531.763146946178</v>
      </c>
    </row>
    <row r="354" spans="1:6" ht="15" hidden="1" x14ac:dyDescent="0.25">
      <c r="A354" s="7" t="s">
        <v>840</v>
      </c>
      <c r="B354" s="367" t="s">
        <v>423</v>
      </c>
      <c r="C354" s="368"/>
      <c r="D354" s="8" t="s">
        <v>341</v>
      </c>
      <c r="E354" s="259">
        <f>'[2]1.12.10'!$C$26</f>
        <v>1640.0319431566193</v>
      </c>
    </row>
    <row r="355" spans="1:6" ht="15" hidden="1" x14ac:dyDescent="0.25">
      <c r="A355" s="7" t="s">
        <v>841</v>
      </c>
      <c r="B355" s="367" t="s">
        <v>424</v>
      </c>
      <c r="C355" s="368"/>
      <c r="D355" s="8" t="s">
        <v>341</v>
      </c>
      <c r="E355" s="259">
        <f>'[2]1.12.11.'!$C$26</f>
        <v>1531.763146946178</v>
      </c>
    </row>
    <row r="356" spans="1:6" ht="15" hidden="1" x14ac:dyDescent="0.25">
      <c r="A356" s="7" t="s">
        <v>842</v>
      </c>
      <c r="B356" s="367" t="s">
        <v>425</v>
      </c>
      <c r="C356" s="368"/>
      <c r="D356" s="8" t="s">
        <v>341</v>
      </c>
      <c r="E356" s="259">
        <f>'[2]1.12.12.'!$C$26</f>
        <v>1315.2255545252956</v>
      </c>
    </row>
    <row r="357" spans="1:6" ht="19.5" hidden="1" customHeight="1" x14ac:dyDescent="0.25">
      <c r="A357" s="7" t="s">
        <v>843</v>
      </c>
      <c r="B357" s="367" t="s">
        <v>426</v>
      </c>
      <c r="C357" s="368"/>
      <c r="D357" s="8" t="s">
        <v>341</v>
      </c>
      <c r="E357" s="259">
        <f>'[2]1.12.13.'!$C$26</f>
        <v>990.41916589397147</v>
      </c>
    </row>
    <row r="358" spans="1:6" ht="15" hidden="1" x14ac:dyDescent="0.25">
      <c r="A358" s="7" t="s">
        <v>844</v>
      </c>
      <c r="B358" s="367" t="s">
        <v>430</v>
      </c>
      <c r="C358" s="368"/>
      <c r="D358" s="8" t="s">
        <v>341</v>
      </c>
      <c r="E358" s="259">
        <f>'[2]1.12.14.'!$C$26</f>
        <v>1423.4943507357366</v>
      </c>
    </row>
    <row r="359" spans="1:6" ht="21.75" hidden="1" customHeight="1" x14ac:dyDescent="0.25">
      <c r="A359" s="7" t="s">
        <v>845</v>
      </c>
      <c r="B359" s="367" t="s">
        <v>431</v>
      </c>
      <c r="C359" s="368"/>
      <c r="D359" s="8" t="s">
        <v>341</v>
      </c>
      <c r="E359" s="259">
        <f>'[2]1.12.15.'!$C$26</f>
        <v>1640.0319431566193</v>
      </c>
    </row>
    <row r="360" spans="1:6" ht="28.5" hidden="1" customHeight="1" x14ac:dyDescent="0.25">
      <c r="A360" s="7" t="s">
        <v>846</v>
      </c>
      <c r="B360" s="367" t="s">
        <v>432</v>
      </c>
      <c r="C360" s="368"/>
      <c r="D360" s="8" t="s">
        <v>341</v>
      </c>
      <c r="E360" s="259">
        <f>'[2]1.12.16.'!$C$26</f>
        <v>1531.763146946178</v>
      </c>
    </row>
    <row r="361" spans="1:6" ht="19.5" hidden="1" customHeight="1" x14ac:dyDescent="0.25">
      <c r="A361" s="7" t="s">
        <v>847</v>
      </c>
      <c r="B361" s="367" t="s">
        <v>433</v>
      </c>
      <c r="C361" s="368"/>
      <c r="D361" s="8" t="s">
        <v>341</v>
      </c>
      <c r="E361" s="259">
        <f>'[2]1.12.17.'!$C$26</f>
        <v>1315.2255545252956</v>
      </c>
    </row>
    <row r="362" spans="1:6" ht="19.5" hidden="1" customHeight="1" x14ac:dyDescent="0.25">
      <c r="A362" s="7" t="s">
        <v>848</v>
      </c>
      <c r="B362" s="367" t="s">
        <v>434</v>
      </c>
      <c r="C362" s="368"/>
      <c r="D362" s="8" t="s">
        <v>341</v>
      </c>
      <c r="E362" s="259">
        <f>'[2]1.12.18.'!$C$26</f>
        <v>882.15036968353024</v>
      </c>
    </row>
    <row r="363" spans="1:6" ht="19.5" hidden="1" customHeight="1" x14ac:dyDescent="0.25">
      <c r="A363" s="7" t="s">
        <v>849</v>
      </c>
      <c r="B363" s="367" t="s">
        <v>435</v>
      </c>
      <c r="C363" s="368"/>
      <c r="D363" s="8" t="s">
        <v>341</v>
      </c>
      <c r="E363" s="259">
        <f>'[2]1.12.19.'!$C$26</f>
        <v>1531.763146946178</v>
      </c>
    </row>
    <row r="364" spans="1:6" ht="15" hidden="1" x14ac:dyDescent="0.25">
      <c r="A364" s="7" t="s">
        <v>850</v>
      </c>
      <c r="B364" s="367" t="s">
        <v>436</v>
      </c>
      <c r="C364" s="368"/>
      <c r="D364" s="8" t="s">
        <v>362</v>
      </c>
      <c r="E364" s="259">
        <f>'[2]1.12.20.'!$C$26</f>
        <v>665.6127772626478</v>
      </c>
    </row>
    <row r="365" spans="1:6" ht="15" hidden="1" x14ac:dyDescent="0.25">
      <c r="A365" s="7" t="s">
        <v>851</v>
      </c>
      <c r="B365" s="367" t="s">
        <v>437</v>
      </c>
      <c r="C365" s="368"/>
      <c r="D365" s="8" t="s">
        <v>362</v>
      </c>
      <c r="E365" s="259">
        <f>'[2]1.12.21.'!$C$26</f>
        <v>773.88157347308902</v>
      </c>
    </row>
    <row r="366" spans="1:6" ht="15" hidden="1" x14ac:dyDescent="0.25">
      <c r="A366" s="7" t="s">
        <v>852</v>
      </c>
      <c r="B366" s="367" t="s">
        <v>438</v>
      </c>
      <c r="C366" s="368"/>
      <c r="D366" s="8" t="s">
        <v>362</v>
      </c>
      <c r="E366" s="259">
        <f>'[2]1.12.22.'!$C$26</f>
        <v>990.41916589397147</v>
      </c>
    </row>
    <row r="367" spans="1:6" ht="15" hidden="1" x14ac:dyDescent="0.25">
      <c r="A367" s="7" t="s">
        <v>853</v>
      </c>
      <c r="B367" s="367" t="s">
        <v>439</v>
      </c>
      <c r="C367" s="368"/>
      <c r="D367" s="8" t="s">
        <v>362</v>
      </c>
      <c r="E367" s="259">
        <f>'[2]1.12.23. '!$C$26</f>
        <v>773.88157347308902</v>
      </c>
    </row>
    <row r="368" spans="1:6" ht="29.25" customHeight="1" x14ac:dyDescent="0.25">
      <c r="A368" s="7" t="s">
        <v>836</v>
      </c>
      <c r="B368" s="367" t="s">
        <v>440</v>
      </c>
      <c r="C368" s="368"/>
      <c r="D368" s="196" t="s">
        <v>362</v>
      </c>
      <c r="E368" s="257">
        <f>'[1]1.12.6'!$C$25</f>
        <v>1017.1019579990607</v>
      </c>
      <c r="F368" s="197"/>
    </row>
    <row r="369" spans="1:5" ht="0.75" hidden="1" customHeight="1" x14ac:dyDescent="0.25">
      <c r="A369" s="7" t="s">
        <v>855</v>
      </c>
      <c r="B369" s="85" t="s">
        <v>441</v>
      </c>
      <c r="C369" s="85"/>
      <c r="D369" s="8" t="s">
        <v>362</v>
      </c>
      <c r="E369" s="179">
        <f>'[2]1.11.28.'!$C$26</f>
        <v>158.60513391602046</v>
      </c>
    </row>
    <row r="370" spans="1:5" ht="33" customHeight="1" x14ac:dyDescent="0.25">
      <c r="A370" s="178" t="s">
        <v>446</v>
      </c>
      <c r="B370" s="374" t="s">
        <v>1527</v>
      </c>
      <c r="C370" s="375"/>
      <c r="D370" s="375"/>
      <c r="E370" s="376"/>
    </row>
    <row r="371" spans="1:5" ht="18.75" customHeight="1" x14ac:dyDescent="0.25">
      <c r="A371" s="7" t="s">
        <v>827</v>
      </c>
      <c r="B371" s="367" t="s">
        <v>447</v>
      </c>
      <c r="C371" s="368"/>
      <c r="D371" s="8" t="s">
        <v>362</v>
      </c>
      <c r="E371" s="255">
        <f>'[1]1.13.1.'!$C$26</f>
        <v>1668.4101373777557</v>
      </c>
    </row>
    <row r="372" spans="1:5" ht="18.75" customHeight="1" x14ac:dyDescent="0.25">
      <c r="A372" s="7" t="s">
        <v>828</v>
      </c>
      <c r="B372" s="367" t="s">
        <v>448</v>
      </c>
      <c r="C372" s="368"/>
      <c r="D372" s="8" t="s">
        <v>362</v>
      </c>
      <c r="E372" s="255">
        <f>'[1]1.13.2.'!$C$26</f>
        <v>1502.8735591365544</v>
      </c>
    </row>
    <row r="373" spans="1:5" ht="18.75" customHeight="1" x14ac:dyDescent="0.25">
      <c r="A373" s="7" t="s">
        <v>829</v>
      </c>
      <c r="B373" s="367" t="s">
        <v>449</v>
      </c>
      <c r="C373" s="368"/>
      <c r="D373" s="8" t="s">
        <v>362</v>
      </c>
      <c r="E373" s="255">
        <f>'[1]1.13.3.'!$C$26</f>
        <v>1828.5276488259017</v>
      </c>
    </row>
    <row r="374" spans="1:5" ht="18.75" customHeight="1" x14ac:dyDescent="0.25">
      <c r="A374" s="7" t="s">
        <v>830</v>
      </c>
      <c r="B374" s="367" t="s">
        <v>450</v>
      </c>
      <c r="C374" s="368"/>
      <c r="D374" s="8" t="s">
        <v>362</v>
      </c>
      <c r="E374" s="255">
        <f>'[1]1.13.4.'!$C$26</f>
        <v>2308.4389388944137</v>
      </c>
    </row>
    <row r="375" spans="1:5" ht="18" customHeight="1" x14ac:dyDescent="0.25">
      <c r="A375" s="178" t="s">
        <v>452</v>
      </c>
      <c r="B375" s="371" t="s">
        <v>451</v>
      </c>
      <c r="C375" s="372"/>
      <c r="D375" s="372"/>
      <c r="E375" s="373"/>
    </row>
    <row r="376" spans="1:5" ht="18" customHeight="1" x14ac:dyDescent="0.25">
      <c r="A376" s="7" t="s">
        <v>856</v>
      </c>
      <c r="B376" s="367" t="s">
        <v>453</v>
      </c>
      <c r="C376" s="368"/>
      <c r="D376" s="8" t="s">
        <v>1729</v>
      </c>
      <c r="E376" s="255">
        <f>'[1]1.14.1.'!$C$26</f>
        <v>1017.1019579990607</v>
      </c>
    </row>
    <row r="377" spans="1:5" ht="18" customHeight="1" x14ac:dyDescent="0.25">
      <c r="A377" s="7" t="s">
        <v>857</v>
      </c>
      <c r="B377" s="367" t="s">
        <v>454</v>
      </c>
      <c r="C377" s="368"/>
      <c r="D377" s="8" t="s">
        <v>1729</v>
      </c>
      <c r="E377" s="255">
        <f>'[1]1.14.2'!$C$26</f>
        <v>1982.7848492050666</v>
      </c>
    </row>
    <row r="378" spans="1:5" ht="15" hidden="1" x14ac:dyDescent="0.25">
      <c r="A378" s="7" t="s">
        <v>858</v>
      </c>
      <c r="B378" s="367" t="s">
        <v>455</v>
      </c>
      <c r="C378" s="368"/>
      <c r="D378" s="8" t="s">
        <v>1729</v>
      </c>
      <c r="E378" s="255"/>
    </row>
    <row r="379" spans="1:5" ht="22.5" customHeight="1" x14ac:dyDescent="0.25">
      <c r="A379" s="7" t="s">
        <v>858</v>
      </c>
      <c r="B379" s="367" t="s">
        <v>531</v>
      </c>
      <c r="C379" s="368"/>
      <c r="D379" s="8" t="s">
        <v>1729</v>
      </c>
      <c r="E379" s="255">
        <f>'[1]1.14.3'!$C$26</f>
        <v>1982.7848492050666</v>
      </c>
    </row>
    <row r="380" spans="1:5" ht="17.25" customHeight="1" x14ac:dyDescent="0.25">
      <c r="A380" s="7" t="s">
        <v>859</v>
      </c>
      <c r="B380" s="367" t="s">
        <v>457</v>
      </c>
      <c r="C380" s="368"/>
      <c r="D380" s="8" t="s">
        <v>1729</v>
      </c>
      <c r="E380" s="255">
        <f>'[1]1.14.4.'!$C$26</f>
        <v>1331.4766698263716</v>
      </c>
    </row>
    <row r="381" spans="1:5" ht="17.25" customHeight="1" x14ac:dyDescent="0.25">
      <c r="A381" s="7" t="s">
        <v>860</v>
      </c>
      <c r="B381" s="367" t="s">
        <v>458</v>
      </c>
      <c r="C381" s="368"/>
      <c r="D381" s="8" t="s">
        <v>1729</v>
      </c>
      <c r="E381" s="255">
        <f>'[1]1.14.5. '!$C$26</f>
        <v>1017.1019579990607</v>
      </c>
    </row>
    <row r="382" spans="1:5" ht="17.25" customHeight="1" x14ac:dyDescent="0.25">
      <c r="A382" s="7" t="s">
        <v>861</v>
      </c>
      <c r="B382" s="367" t="s">
        <v>459</v>
      </c>
      <c r="C382" s="368"/>
      <c r="D382" s="8" t="s">
        <v>1729</v>
      </c>
      <c r="E382" s="255">
        <f>'[1]1.14.6.'!$C$24</f>
        <v>691.44786830971316</v>
      </c>
    </row>
    <row r="383" spans="1:5" ht="17.25" customHeight="1" x14ac:dyDescent="0.25">
      <c r="A383" s="7" t="s">
        <v>862</v>
      </c>
      <c r="B383" s="367" t="s">
        <v>460</v>
      </c>
      <c r="C383" s="368"/>
      <c r="D383" s="8" t="s">
        <v>1729</v>
      </c>
      <c r="E383" s="255">
        <f>'[1]1.14.7.'!$C$25</f>
        <v>2017.0642270671028</v>
      </c>
    </row>
    <row r="384" spans="1:5" ht="17.25" customHeight="1" x14ac:dyDescent="0.25">
      <c r="A384" s="7" t="s">
        <v>863</v>
      </c>
      <c r="B384" s="367" t="s">
        <v>461</v>
      </c>
      <c r="C384" s="368"/>
      <c r="D384" s="8" t="s">
        <v>341</v>
      </c>
      <c r="E384" s="255">
        <f>'[1]1.14.8.'!$C$26</f>
        <v>1102.8004026541521</v>
      </c>
    </row>
    <row r="385" spans="1:8" ht="17.25" customHeight="1" x14ac:dyDescent="0.25">
      <c r="A385" s="7" t="s">
        <v>864</v>
      </c>
      <c r="B385" s="367" t="s">
        <v>1364</v>
      </c>
      <c r="C385" s="368"/>
      <c r="D385" s="8" t="s">
        <v>341</v>
      </c>
      <c r="E385" s="255">
        <f>'[1]1.14.9.'!$C$25</f>
        <v>3902.4300094791147</v>
      </c>
    </row>
    <row r="386" spans="1:8" ht="17.25" customHeight="1" x14ac:dyDescent="0.25">
      <c r="A386" s="7" t="s">
        <v>865</v>
      </c>
      <c r="B386" s="367" t="s">
        <v>1365</v>
      </c>
      <c r="C386" s="368"/>
      <c r="D386" s="8" t="s">
        <v>341</v>
      </c>
      <c r="E386" s="255">
        <f>'[1]1.14.10.'!$C$24</f>
        <v>1342.7560476884082</v>
      </c>
    </row>
    <row r="387" spans="1:8" ht="17.25" customHeight="1" x14ac:dyDescent="0.25">
      <c r="A387" s="7" t="s">
        <v>866</v>
      </c>
      <c r="B387" s="367" t="s">
        <v>1457</v>
      </c>
      <c r="C387" s="368"/>
      <c r="D387" s="8" t="s">
        <v>1729</v>
      </c>
      <c r="E387" s="255">
        <f>'[1]1.14.11.'!$C$26</f>
        <v>571.47004579258521</v>
      </c>
    </row>
    <row r="388" spans="1:8" ht="17.25" customHeight="1" x14ac:dyDescent="0.25">
      <c r="A388" s="7" t="s">
        <v>867</v>
      </c>
      <c r="B388" s="367" t="s">
        <v>1367</v>
      </c>
      <c r="C388" s="368"/>
      <c r="D388" s="8" t="s">
        <v>1729</v>
      </c>
      <c r="E388" s="255">
        <f>'[1]1.14.12.'!$C$25</f>
        <v>845.70506868887787</v>
      </c>
    </row>
    <row r="389" spans="1:8" ht="17.25" customHeight="1" x14ac:dyDescent="0.25">
      <c r="A389" s="7" t="s">
        <v>868</v>
      </c>
      <c r="B389" s="367" t="s">
        <v>1368</v>
      </c>
      <c r="C389" s="368"/>
      <c r="D389" s="8" t="s">
        <v>1729</v>
      </c>
      <c r="E389" s="255">
        <f>'[1]1.14.13.'!$C$26</f>
        <v>348.65408968934742</v>
      </c>
    </row>
    <row r="390" spans="1:8" ht="17.25" customHeight="1" x14ac:dyDescent="0.25">
      <c r="A390" s="7" t="s">
        <v>869</v>
      </c>
      <c r="B390" s="367" t="s">
        <v>1369</v>
      </c>
      <c r="C390" s="368"/>
      <c r="D390" s="8" t="s">
        <v>1729</v>
      </c>
      <c r="E390" s="255">
        <f>'[1]1.14.14.'!$C$26</f>
        <v>125.83813358610973</v>
      </c>
    </row>
    <row r="391" spans="1:8" ht="20.25" customHeight="1" x14ac:dyDescent="0.25">
      <c r="A391" s="7" t="s">
        <v>870</v>
      </c>
      <c r="B391" s="367" t="s">
        <v>1370</v>
      </c>
      <c r="C391" s="368"/>
      <c r="D391" s="8" t="s">
        <v>1729</v>
      </c>
      <c r="E391" s="255">
        <f>'[1]1.14.15.'!$C$26</f>
        <v>982.82258013702403</v>
      </c>
    </row>
    <row r="392" spans="1:8" ht="16.5" customHeight="1" x14ac:dyDescent="0.25">
      <c r="A392" s="7" t="s">
        <v>871</v>
      </c>
      <c r="B392" s="367" t="s">
        <v>1868</v>
      </c>
      <c r="C392" s="368"/>
      <c r="D392" s="8" t="s">
        <v>1729</v>
      </c>
      <c r="E392" s="255">
        <f>'[1]1.14.16'!$C$24</f>
        <v>1171.3591583782254</v>
      </c>
    </row>
    <row r="393" spans="1:8" ht="15.75" customHeight="1" x14ac:dyDescent="0.25">
      <c r="A393" s="7" t="s">
        <v>872</v>
      </c>
      <c r="B393" s="367" t="s">
        <v>1869</v>
      </c>
      <c r="C393" s="368"/>
      <c r="D393" s="8" t="s">
        <v>1729</v>
      </c>
      <c r="E393" s="255">
        <f>'[1]1.14.17'!$C$24</f>
        <v>1017.1019579990607</v>
      </c>
    </row>
    <row r="394" spans="1:8" ht="29.25" customHeight="1" x14ac:dyDescent="0.25">
      <c r="A394" s="7" t="s">
        <v>85</v>
      </c>
      <c r="B394" s="367" t="s">
        <v>1870</v>
      </c>
      <c r="C394" s="368"/>
      <c r="D394" s="8" t="s">
        <v>1729</v>
      </c>
      <c r="E394" s="255">
        <f>'[1]1.14.18'!$C$25</f>
        <v>1822.66733775692</v>
      </c>
      <c r="H394" s="197"/>
    </row>
    <row r="395" spans="1:8" ht="20.25" customHeight="1" x14ac:dyDescent="0.25">
      <c r="A395" s="7" t="s">
        <v>86</v>
      </c>
      <c r="B395" s="367" t="s">
        <v>1529</v>
      </c>
      <c r="C395" s="368"/>
      <c r="D395" s="8" t="s">
        <v>1729</v>
      </c>
      <c r="E395" s="255">
        <f>'[1]1.14.19.'!$C$25</f>
        <v>537.19066793054867</v>
      </c>
    </row>
    <row r="396" spans="1:8" ht="30" customHeight="1" x14ac:dyDescent="0.25">
      <c r="A396" s="7" t="s">
        <v>87</v>
      </c>
      <c r="B396" s="367" t="s">
        <v>537</v>
      </c>
      <c r="C396" s="368"/>
      <c r="D396" s="8" t="s">
        <v>1729</v>
      </c>
      <c r="E396" s="255">
        <f>'[1]1.14.20.'!$C$25</f>
        <v>365.79377862036574</v>
      </c>
    </row>
    <row r="397" spans="1:8" ht="18.75" hidden="1" customHeight="1" x14ac:dyDescent="0.25">
      <c r="A397" s="181" t="s">
        <v>89</v>
      </c>
      <c r="B397" s="367" t="s">
        <v>1377</v>
      </c>
      <c r="C397" s="368"/>
      <c r="D397" s="182" t="s">
        <v>1432</v>
      </c>
      <c r="E397" s="198"/>
    </row>
    <row r="398" spans="1:8" ht="18.75" customHeight="1" x14ac:dyDescent="0.25">
      <c r="A398" s="7" t="s">
        <v>88</v>
      </c>
      <c r="B398" s="367" t="s">
        <v>1378</v>
      </c>
      <c r="C398" s="368"/>
      <c r="D398" s="196" t="s">
        <v>1394</v>
      </c>
      <c r="E398" s="257">
        <f>'[1]1.14.21'!$C$26</f>
        <v>262.95564503425601</v>
      </c>
    </row>
    <row r="399" spans="1:8" ht="32.25" customHeight="1" x14ac:dyDescent="0.25">
      <c r="A399" s="7" t="s">
        <v>89</v>
      </c>
      <c r="B399" s="367" t="s">
        <v>1379</v>
      </c>
      <c r="C399" s="368"/>
      <c r="D399" s="8" t="s">
        <v>1729</v>
      </c>
      <c r="E399" s="255">
        <f>'[1]1.14.22'!$C$24</f>
        <v>125.83813358610973</v>
      </c>
    </row>
    <row r="400" spans="1:8" ht="21" customHeight="1" x14ac:dyDescent="0.25">
      <c r="A400" s="7" t="s">
        <v>90</v>
      </c>
      <c r="B400" s="367" t="s">
        <v>1380</v>
      </c>
      <c r="C400" s="368"/>
      <c r="D400" s="8" t="s">
        <v>1729</v>
      </c>
      <c r="E400" s="255">
        <f>'[1]1.14.23.'!$C$25</f>
        <v>137.1175114481463</v>
      </c>
    </row>
    <row r="401" spans="1:6" ht="18" customHeight="1" x14ac:dyDescent="0.25">
      <c r="A401" s="205" t="s">
        <v>91</v>
      </c>
      <c r="B401" s="367" t="s">
        <v>1191</v>
      </c>
      <c r="C401" s="368"/>
      <c r="D401" s="196" t="s">
        <v>1729</v>
      </c>
      <c r="E401" s="257">
        <f>'[1]1.14.24'!$C$24</f>
        <v>125.83813358610973</v>
      </c>
    </row>
    <row r="402" spans="1:6" ht="18.75" customHeight="1" x14ac:dyDescent="0.25">
      <c r="A402" s="7" t="s">
        <v>92</v>
      </c>
      <c r="B402" s="367" t="s">
        <v>1382</v>
      </c>
      <c r="C402" s="368"/>
      <c r="D402" s="8" t="s">
        <v>1743</v>
      </c>
      <c r="E402" s="255">
        <f>'[1]1.14.25'!$C$25</f>
        <v>194.39688931018287</v>
      </c>
    </row>
    <row r="403" spans="1:6" ht="30.75" customHeight="1" x14ac:dyDescent="0.25">
      <c r="A403" s="7" t="s">
        <v>1149</v>
      </c>
      <c r="B403" s="367" t="s">
        <v>1383</v>
      </c>
      <c r="C403" s="368"/>
      <c r="D403" s="8" t="s">
        <v>1729</v>
      </c>
      <c r="E403" s="255">
        <f>'[1]1.14.26.'!$C$25</f>
        <v>948.54320227498738</v>
      </c>
    </row>
    <row r="404" spans="1:6" ht="30" customHeight="1" x14ac:dyDescent="0.25">
      <c r="A404" s="7" t="s">
        <v>1150</v>
      </c>
      <c r="B404" s="367" t="s">
        <v>1384</v>
      </c>
      <c r="C404" s="368"/>
      <c r="D404" s="8" t="s">
        <v>1729</v>
      </c>
      <c r="E404" s="255">
        <f>'[1]1.14.27'!$C$25</f>
        <v>1137.0797805161887</v>
      </c>
    </row>
    <row r="405" spans="1:6" ht="19.5" customHeight="1" x14ac:dyDescent="0.25">
      <c r="A405" s="7" t="s">
        <v>1151</v>
      </c>
      <c r="B405" s="367" t="s">
        <v>1385</v>
      </c>
      <c r="C405" s="368"/>
      <c r="D405" s="8" t="s">
        <v>1729</v>
      </c>
      <c r="E405" s="255">
        <f>'[1]1.14.28.'!$C$25</f>
        <v>640.0288015166584</v>
      </c>
    </row>
    <row r="406" spans="1:6" ht="19.5" customHeight="1" x14ac:dyDescent="0.25">
      <c r="A406" s="7" t="s">
        <v>1152</v>
      </c>
      <c r="B406" s="367" t="s">
        <v>1386</v>
      </c>
      <c r="C406" s="368"/>
      <c r="D406" s="8" t="s">
        <v>1729</v>
      </c>
      <c r="E406" s="255">
        <f>'[1]1.14.29'!$C$24</f>
        <v>331.5144007583292</v>
      </c>
    </row>
    <row r="407" spans="1:6" ht="44.25" customHeight="1" x14ac:dyDescent="0.25">
      <c r="A407" s="7" t="s">
        <v>1153</v>
      </c>
      <c r="B407" s="367" t="s">
        <v>1387</v>
      </c>
      <c r="C407" s="368"/>
      <c r="D407" s="8" t="s">
        <v>1743</v>
      </c>
      <c r="E407" s="255">
        <f>'[1]1.14.30.'!$C$24</f>
        <v>1759.9688931018286</v>
      </c>
    </row>
    <row r="408" spans="1:6" ht="31.5" customHeight="1" x14ac:dyDescent="0.25">
      <c r="A408" s="7" t="s">
        <v>1154</v>
      </c>
      <c r="B408" s="367" t="s">
        <v>1388</v>
      </c>
      <c r="C408" s="368"/>
      <c r="D408" s="8" t="s">
        <v>1871</v>
      </c>
      <c r="E408" s="255">
        <f>'[3]1.14.31.1.'!$C$25</f>
        <v>1459.5322864563268</v>
      </c>
    </row>
    <row r="409" spans="1:6" ht="27.75" customHeight="1" x14ac:dyDescent="0.25">
      <c r="A409" s="7" t="s">
        <v>2150</v>
      </c>
      <c r="B409" s="367" t="s">
        <v>1390</v>
      </c>
      <c r="C409" s="368"/>
      <c r="D409" s="13" t="s">
        <v>152</v>
      </c>
      <c r="E409" s="255">
        <f>'[1]1.14.31.1.'!$C$24</f>
        <v>3696.7537423068952</v>
      </c>
    </row>
    <row r="410" spans="1:6" ht="18" customHeight="1" x14ac:dyDescent="0.25">
      <c r="A410" s="7" t="s">
        <v>1528</v>
      </c>
      <c r="B410" s="367" t="s">
        <v>1391</v>
      </c>
      <c r="C410" s="368"/>
      <c r="D410" s="8" t="s">
        <v>1743</v>
      </c>
      <c r="E410" s="255">
        <f>'[1]1.14.31.2.'!$C$24</f>
        <v>2473.9755171356146</v>
      </c>
    </row>
    <row r="411" spans="1:6" ht="32.25" customHeight="1" x14ac:dyDescent="0.25">
      <c r="A411" s="7" t="s">
        <v>1155</v>
      </c>
      <c r="B411" s="367" t="s">
        <v>1148</v>
      </c>
      <c r="C411" s="368"/>
      <c r="D411" s="8" t="s">
        <v>1190</v>
      </c>
      <c r="E411" s="255">
        <f>'[1]1.14.32'!$C$25</f>
        <v>1386.3663522057695</v>
      </c>
    </row>
    <row r="412" spans="1:6" ht="32.25" customHeight="1" x14ac:dyDescent="0.25">
      <c r="A412" s="205" t="s">
        <v>1156</v>
      </c>
      <c r="B412" s="367" t="s">
        <v>1396</v>
      </c>
      <c r="C412" s="368"/>
      <c r="D412" s="196" t="s">
        <v>1190</v>
      </c>
      <c r="E412" s="257">
        <f>'[1]1.14.33'!$C$24</f>
        <v>599.88911258564008</v>
      </c>
      <c r="F412" s="197"/>
    </row>
    <row r="413" spans="1:6" ht="18" customHeight="1" x14ac:dyDescent="0.25">
      <c r="A413" s="7" t="s">
        <v>1157</v>
      </c>
      <c r="B413" s="369" t="s">
        <v>1393</v>
      </c>
      <c r="C413" s="370"/>
      <c r="D413" s="8" t="s">
        <v>1728</v>
      </c>
      <c r="E413" s="255">
        <f>'[3]1.14.34.'!$C$24</f>
        <v>693.76498636708925</v>
      </c>
    </row>
    <row r="414" spans="1:6" ht="18" customHeight="1" x14ac:dyDescent="0.25">
      <c r="A414" s="7" t="s">
        <v>1780</v>
      </c>
      <c r="B414" s="367" t="s">
        <v>1781</v>
      </c>
      <c r="C414" s="368"/>
      <c r="D414" s="8" t="s">
        <v>1729</v>
      </c>
      <c r="E414" s="255">
        <f>'[1]1.14.35'!$C$26</f>
        <v>737.30817937869483</v>
      </c>
    </row>
    <row r="415" spans="1:6" ht="18" customHeight="1" x14ac:dyDescent="0.25">
      <c r="A415" s="7" t="s">
        <v>1749</v>
      </c>
      <c r="B415" s="367" t="s">
        <v>1782</v>
      </c>
      <c r="C415" s="368"/>
      <c r="D415" s="8" t="s">
        <v>1729</v>
      </c>
      <c r="E415" s="255">
        <f>'[1]1.14.36'!$C$26</f>
        <v>1066.1019579990607</v>
      </c>
    </row>
    <row r="416" spans="1:6" ht="18" customHeight="1" x14ac:dyDescent="0.25">
      <c r="A416" s="7" t="s">
        <v>1750</v>
      </c>
      <c r="B416" s="367" t="s">
        <v>1783</v>
      </c>
      <c r="C416" s="368"/>
      <c r="D416" s="8" t="s">
        <v>1729</v>
      </c>
      <c r="E416" s="255">
        <f>'[1]1.14.37'!$C$26</f>
        <v>1398.4766698263716</v>
      </c>
    </row>
    <row r="417" spans="1:5" ht="18" customHeight="1" x14ac:dyDescent="0.2">
      <c r="A417" s="7" t="s">
        <v>1751</v>
      </c>
      <c r="B417" s="351" t="s">
        <v>1784</v>
      </c>
      <c r="C417" s="352"/>
      <c r="D417" s="8" t="s">
        <v>1729</v>
      </c>
      <c r="E417" s="255">
        <f>'[1]1.14.38'!$C$24</f>
        <v>674.30817937869483</v>
      </c>
    </row>
    <row r="418" spans="1:5" ht="18" customHeight="1" x14ac:dyDescent="0.2">
      <c r="A418" s="7" t="s">
        <v>1752</v>
      </c>
      <c r="B418" s="351" t="s">
        <v>1785</v>
      </c>
      <c r="C418" s="352"/>
      <c r="D418" s="8" t="s">
        <v>1729</v>
      </c>
      <c r="E418" s="255">
        <f>'[1]1.14.39'!$C$24</f>
        <v>999.96226906804236</v>
      </c>
    </row>
    <row r="419" spans="1:5" ht="18" customHeight="1" x14ac:dyDescent="0.2">
      <c r="A419" s="7" t="s">
        <v>1753</v>
      </c>
      <c r="B419" s="351" t="s">
        <v>1786</v>
      </c>
      <c r="C419" s="352"/>
      <c r="D419" s="8" t="s">
        <v>1729</v>
      </c>
      <c r="E419" s="255">
        <f>'[1]1.14.40'!$C$24</f>
        <v>1308.4766698263716</v>
      </c>
    </row>
    <row r="420" spans="1:5" ht="18" customHeight="1" x14ac:dyDescent="0.2">
      <c r="A420" s="7" t="s">
        <v>1754</v>
      </c>
      <c r="B420" s="351" t="s">
        <v>1787</v>
      </c>
      <c r="C420" s="352"/>
      <c r="D420" s="8" t="s">
        <v>1729</v>
      </c>
      <c r="E420" s="255">
        <f>'[1]1.14.41'!$C$24</f>
        <v>828.56537975785943</v>
      </c>
    </row>
    <row r="421" spans="1:5" ht="18" customHeight="1" x14ac:dyDescent="0.2">
      <c r="A421" s="7" t="s">
        <v>1755</v>
      </c>
      <c r="B421" s="351" t="s">
        <v>1788</v>
      </c>
      <c r="C421" s="352"/>
      <c r="D421" s="8" t="s">
        <v>1729</v>
      </c>
      <c r="E421" s="255">
        <f>'[1]1.14.42'!$C$24</f>
        <v>999.96226906804236</v>
      </c>
    </row>
    <row r="422" spans="1:5" ht="18" customHeight="1" x14ac:dyDescent="0.2">
      <c r="A422" s="7" t="s">
        <v>1756</v>
      </c>
      <c r="B422" s="351" t="s">
        <v>1757</v>
      </c>
      <c r="C422" s="352"/>
      <c r="D422" s="8" t="s">
        <v>1729</v>
      </c>
      <c r="E422" s="255">
        <f>'[1]1.14.43'!$C$24</f>
        <v>1308.4766698263716</v>
      </c>
    </row>
    <row r="423" spans="1:5" ht="18" customHeight="1" x14ac:dyDescent="0.2">
      <c r="A423" s="7" t="s">
        <v>1758</v>
      </c>
      <c r="B423" s="366" t="s">
        <v>1789</v>
      </c>
      <c r="C423" s="366"/>
      <c r="D423" s="8" t="s">
        <v>1729</v>
      </c>
      <c r="E423" s="255">
        <f>'[1]1.14.44'!$C$24</f>
        <v>828.56537975785943</v>
      </c>
    </row>
    <row r="424" spans="1:5" ht="18" customHeight="1" x14ac:dyDescent="0.2">
      <c r="A424" s="7" t="s">
        <v>1759</v>
      </c>
      <c r="B424" s="366" t="s">
        <v>1790</v>
      </c>
      <c r="C424" s="366"/>
      <c r="D424" s="8" t="s">
        <v>1729</v>
      </c>
      <c r="E424" s="255">
        <f>'[1]1.14.45'!$C$24</f>
        <v>999.96226906804236</v>
      </c>
    </row>
    <row r="425" spans="1:5" ht="18" customHeight="1" x14ac:dyDescent="0.2">
      <c r="A425" s="7" t="s">
        <v>1760</v>
      </c>
      <c r="B425" s="366" t="s">
        <v>1791</v>
      </c>
      <c r="C425" s="366"/>
      <c r="D425" s="8" t="s">
        <v>1729</v>
      </c>
      <c r="E425" s="255">
        <f>'[1]1.14.46'!$C$24</f>
        <v>1308.4766698263716</v>
      </c>
    </row>
    <row r="426" spans="1:5" ht="19.5" customHeight="1" x14ac:dyDescent="0.2">
      <c r="A426" s="7" t="s">
        <v>1761</v>
      </c>
      <c r="B426" s="366" t="s">
        <v>1792</v>
      </c>
      <c r="C426" s="366"/>
      <c r="D426" s="8" t="s">
        <v>1729</v>
      </c>
      <c r="E426" s="255">
        <f>'[1]1.14.47'!$C$23</f>
        <v>417.21284541342061</v>
      </c>
    </row>
    <row r="427" spans="1:5" ht="27.75" customHeight="1" x14ac:dyDescent="0.2">
      <c r="A427" s="246" t="s">
        <v>1762</v>
      </c>
      <c r="B427" s="366" t="s">
        <v>1793</v>
      </c>
      <c r="C427" s="366"/>
      <c r="D427" s="8" t="s">
        <v>1729</v>
      </c>
      <c r="E427" s="255">
        <f>'[1]1.14.48'!$C$23</f>
        <v>382.93346755138401</v>
      </c>
    </row>
    <row r="428" spans="1:5" ht="29.25" customHeight="1" x14ac:dyDescent="0.2">
      <c r="A428" s="246" t="s">
        <v>1763</v>
      </c>
      <c r="B428" s="366" t="s">
        <v>1794</v>
      </c>
      <c r="C428" s="366"/>
      <c r="D428" s="8" t="s">
        <v>1729</v>
      </c>
      <c r="E428" s="255">
        <f>'[1]1.14.49'!$C$24</f>
        <v>356.5144007583292</v>
      </c>
    </row>
    <row r="429" spans="1:5" ht="27.75" customHeight="1" x14ac:dyDescent="0.2">
      <c r="A429" s="247" t="s">
        <v>1764</v>
      </c>
      <c r="B429" s="366" t="s">
        <v>1795</v>
      </c>
      <c r="C429" s="366"/>
      <c r="D429" s="8" t="s">
        <v>1729</v>
      </c>
      <c r="E429" s="263">
        <f>'[1]1.14.50'!$C$24</f>
        <v>407.93346755138401</v>
      </c>
    </row>
    <row r="430" spans="1:5" ht="15.75" customHeight="1" x14ac:dyDescent="0.2">
      <c r="A430" s="247" t="s">
        <v>1765</v>
      </c>
      <c r="B430" s="366" t="s">
        <v>1796</v>
      </c>
      <c r="C430" s="366"/>
      <c r="D430" s="8" t="s">
        <v>1729</v>
      </c>
      <c r="E430" s="263">
        <f>'[1]1.14.51'!$C$24</f>
        <v>828.56537975785943</v>
      </c>
    </row>
    <row r="431" spans="1:5" ht="33.75" customHeight="1" x14ac:dyDescent="0.2">
      <c r="A431" s="7" t="s">
        <v>1766</v>
      </c>
      <c r="B431" s="366" t="s">
        <v>1797</v>
      </c>
      <c r="C431" s="366"/>
      <c r="D431" s="8" t="s">
        <v>1729</v>
      </c>
      <c r="E431" s="255">
        <f>'[1]1.14.52'!$C$24</f>
        <v>674.30817937869483</v>
      </c>
    </row>
    <row r="432" spans="1:5" ht="35.25" customHeight="1" x14ac:dyDescent="0.2">
      <c r="A432" s="7" t="s">
        <v>1767</v>
      </c>
      <c r="B432" s="366" t="s">
        <v>1798</v>
      </c>
      <c r="C432" s="366"/>
      <c r="D432" s="8" t="s">
        <v>1729</v>
      </c>
      <c r="E432" s="255">
        <f>'[1]1.14.53'!$C$24</f>
        <v>828.56537975785943</v>
      </c>
    </row>
    <row r="433" spans="1:5" ht="29.25" customHeight="1" x14ac:dyDescent="0.2">
      <c r="A433" s="247" t="s">
        <v>1768</v>
      </c>
      <c r="B433" s="366" t="s">
        <v>1799</v>
      </c>
      <c r="C433" s="366"/>
      <c r="D433" s="8" t="s">
        <v>1729</v>
      </c>
      <c r="E433" s="263">
        <f>'[1]1.14.54'!$C$24</f>
        <v>177.2572003791646</v>
      </c>
    </row>
    <row r="434" spans="1:5" ht="28.5" customHeight="1" x14ac:dyDescent="0.2">
      <c r="A434" s="7" t="s">
        <v>1769</v>
      </c>
      <c r="B434" s="366" t="s">
        <v>1800</v>
      </c>
      <c r="C434" s="366"/>
      <c r="D434" s="8" t="s">
        <v>1729</v>
      </c>
      <c r="E434" s="255">
        <f>'[1]1.14.55'!$C$24</f>
        <v>999.96226906804236</v>
      </c>
    </row>
    <row r="435" spans="1:5" ht="35.25" customHeight="1" x14ac:dyDescent="0.2">
      <c r="A435" s="7" t="s">
        <v>1770</v>
      </c>
      <c r="B435" s="366" t="s">
        <v>1801</v>
      </c>
      <c r="C435" s="366"/>
      <c r="D435" s="8" t="s">
        <v>1729</v>
      </c>
      <c r="E435" s="255">
        <f>'[1]1.14.56'!$C$24</f>
        <v>1308.4766698263716</v>
      </c>
    </row>
    <row r="436" spans="1:5" ht="45" customHeight="1" x14ac:dyDescent="0.2">
      <c r="A436" s="7" t="s">
        <v>1771</v>
      </c>
      <c r="B436" s="366" t="s">
        <v>1802</v>
      </c>
      <c r="C436" s="366"/>
      <c r="D436" s="8" t="s">
        <v>1729</v>
      </c>
      <c r="E436" s="255">
        <f>'[1]1.14.57'!$C$24</f>
        <v>1634.1307595157189</v>
      </c>
    </row>
    <row r="437" spans="1:5" ht="45" customHeight="1" x14ac:dyDescent="0.2">
      <c r="A437" s="7" t="s">
        <v>1772</v>
      </c>
      <c r="B437" s="366" t="s">
        <v>1803</v>
      </c>
      <c r="C437" s="366"/>
      <c r="D437" s="8" t="s">
        <v>1729</v>
      </c>
      <c r="E437" s="255">
        <f>'[1]1.14.58'!$C$24</f>
        <v>2274.159561032377</v>
      </c>
    </row>
    <row r="438" spans="1:5" ht="46.5" customHeight="1" x14ac:dyDescent="0.2">
      <c r="A438" s="7" t="s">
        <v>1773</v>
      </c>
      <c r="B438" s="366" t="s">
        <v>1804</v>
      </c>
      <c r="C438" s="366"/>
      <c r="D438" s="8" t="s">
        <v>1729</v>
      </c>
      <c r="E438" s="255">
        <f>'[1]1.14.59'!$C$24</f>
        <v>2925.4677404110721</v>
      </c>
    </row>
    <row r="439" spans="1:5" ht="18" customHeight="1" x14ac:dyDescent="0.2">
      <c r="A439" s="7" t="s">
        <v>1774</v>
      </c>
      <c r="B439" s="366" t="s">
        <v>1805</v>
      </c>
      <c r="C439" s="366"/>
      <c r="D439" s="8" t="s">
        <v>1729</v>
      </c>
      <c r="E439" s="255">
        <f>'[1]1.14.60'!$C$24</f>
        <v>2285.4389388944137</v>
      </c>
    </row>
    <row r="440" spans="1:5" ht="18" customHeight="1" x14ac:dyDescent="0.2">
      <c r="A440" s="7" t="s">
        <v>1775</v>
      </c>
      <c r="B440" s="366" t="s">
        <v>1806</v>
      </c>
      <c r="C440" s="366"/>
      <c r="D440" s="8" t="s">
        <v>1729</v>
      </c>
      <c r="E440" s="255">
        <f>'[1]1.14.61'!$C$24</f>
        <v>2611.0930285837612</v>
      </c>
    </row>
    <row r="441" spans="1:5" ht="18" customHeight="1" x14ac:dyDescent="0.2">
      <c r="A441" s="7" t="s">
        <v>1776</v>
      </c>
      <c r="B441" s="366" t="s">
        <v>1807</v>
      </c>
      <c r="C441" s="366"/>
      <c r="D441" s="8" t="s">
        <v>1729</v>
      </c>
      <c r="E441" s="255">
        <f>'[1]1.14.62'!$C$24</f>
        <v>3559.6362308587486</v>
      </c>
    </row>
    <row r="442" spans="1:5" ht="18" customHeight="1" x14ac:dyDescent="0.2">
      <c r="A442" s="7" t="s">
        <v>1777</v>
      </c>
      <c r="B442" s="366" t="s">
        <v>1808</v>
      </c>
      <c r="C442" s="366"/>
      <c r="D442" s="8" t="s">
        <v>1729</v>
      </c>
      <c r="E442" s="255">
        <f>'[1]1.14.63'!$C$24</f>
        <v>3559.6362308587486</v>
      </c>
    </row>
    <row r="443" spans="1:5" ht="18" customHeight="1" x14ac:dyDescent="0.2">
      <c r="A443" s="7" t="s">
        <v>1778</v>
      </c>
      <c r="B443" s="366" t="s">
        <v>1809</v>
      </c>
      <c r="C443" s="366"/>
      <c r="D443" s="8" t="s">
        <v>1729</v>
      </c>
      <c r="E443" s="255">
        <f>'[1]1.14.64'!$C$24</f>
        <v>4228.0840991684618</v>
      </c>
    </row>
    <row r="444" spans="1:5" ht="18" customHeight="1" x14ac:dyDescent="0.2">
      <c r="A444" s="7" t="s">
        <v>1779</v>
      </c>
      <c r="B444" s="366" t="s">
        <v>1810</v>
      </c>
      <c r="C444" s="366"/>
      <c r="D444" s="8" t="s">
        <v>1729</v>
      </c>
      <c r="E444" s="255">
        <f>'[1]1.14.65'!$C$24</f>
        <v>5187.9066793054863</v>
      </c>
    </row>
    <row r="445" spans="1:5" ht="30.75" customHeight="1" x14ac:dyDescent="0.2">
      <c r="A445" s="8" t="s">
        <v>1816</v>
      </c>
      <c r="B445" s="366" t="s">
        <v>1817</v>
      </c>
      <c r="C445" s="366"/>
      <c r="D445" s="13" t="s">
        <v>1168</v>
      </c>
      <c r="E445" s="230">
        <f>'[1]1.14.66'!$C$24</f>
        <v>205.67626717221947</v>
      </c>
    </row>
    <row r="446" spans="1:5" ht="18" hidden="1" customHeight="1" x14ac:dyDescent="0.2">
      <c r="A446" s="251"/>
      <c r="B446" s="360"/>
      <c r="C446" s="360"/>
      <c r="D446" s="252"/>
      <c r="E446" s="253"/>
    </row>
    <row r="447" spans="1:5" ht="18" customHeight="1" x14ac:dyDescent="0.2">
      <c r="A447" s="361"/>
      <c r="B447" s="362"/>
      <c r="C447" s="362"/>
      <c r="D447" s="362"/>
      <c r="E447" s="363"/>
    </row>
    <row r="448" spans="1:5" ht="15" customHeight="1" x14ac:dyDescent="0.2">
      <c r="A448" s="364" t="s">
        <v>1857</v>
      </c>
      <c r="B448" s="365"/>
      <c r="C448" s="365"/>
      <c r="D448" s="365"/>
      <c r="E448" s="365"/>
    </row>
    <row r="449" spans="1:5" ht="25.5" customHeight="1" x14ac:dyDescent="0.2">
      <c r="A449" s="7" t="s">
        <v>670</v>
      </c>
      <c r="B449" s="351" t="s">
        <v>1184</v>
      </c>
      <c r="C449" s="352"/>
      <c r="D449" s="13" t="s">
        <v>667</v>
      </c>
      <c r="E449" s="255">
        <f>'[1]2.1'!$C$24</f>
        <v>137.1175114481463</v>
      </c>
    </row>
    <row r="450" spans="1:5" ht="36.75" customHeight="1" x14ac:dyDescent="0.2">
      <c r="A450" s="7" t="s">
        <v>1546</v>
      </c>
      <c r="B450" s="351" t="s">
        <v>1185</v>
      </c>
      <c r="C450" s="352"/>
      <c r="D450" s="13" t="s">
        <v>668</v>
      </c>
      <c r="E450" s="255">
        <f>'[1]2.2'!$C$24</f>
        <v>137.1175114481463</v>
      </c>
    </row>
    <row r="451" spans="1:5" ht="36.75" customHeight="1" x14ac:dyDescent="0.2">
      <c r="A451" s="7" t="s">
        <v>1547</v>
      </c>
      <c r="B451" s="351" t="s">
        <v>1186</v>
      </c>
      <c r="C451" s="352"/>
      <c r="D451" s="13" t="s">
        <v>667</v>
      </c>
      <c r="E451" s="255">
        <f>'[1]2.3'!$C$24</f>
        <v>137.1175114481463</v>
      </c>
    </row>
    <row r="452" spans="1:5" ht="36.75" customHeight="1" x14ac:dyDescent="0.2">
      <c r="A452" s="7" t="s">
        <v>1548</v>
      </c>
      <c r="B452" s="351" t="s">
        <v>1187</v>
      </c>
      <c r="C452" s="352"/>
      <c r="D452" s="13" t="s">
        <v>667</v>
      </c>
      <c r="E452" s="255">
        <f>'[1]2.4'!$C$23</f>
        <v>171.39688931018287</v>
      </c>
    </row>
    <row r="453" spans="1:5" ht="53.25" customHeight="1" x14ac:dyDescent="0.2">
      <c r="A453" s="7" t="s">
        <v>1549</v>
      </c>
      <c r="B453" s="351" t="s">
        <v>1872</v>
      </c>
      <c r="C453" s="352"/>
      <c r="D453" s="13" t="s">
        <v>667</v>
      </c>
      <c r="E453" s="255">
        <f>'[1]2.5'!$C$24</f>
        <v>205.67626717221947</v>
      </c>
    </row>
    <row r="454" spans="1:5" ht="63.75" customHeight="1" x14ac:dyDescent="0.2">
      <c r="A454" s="7" t="s">
        <v>1550</v>
      </c>
      <c r="B454" s="351" t="s">
        <v>1873</v>
      </c>
      <c r="C454" s="352"/>
      <c r="D454" s="306" t="s">
        <v>667</v>
      </c>
      <c r="E454" s="255">
        <f>'[1]2.6'!$C$24</f>
        <v>205.67626717221947</v>
      </c>
    </row>
    <row r="455" spans="1:5" ht="15.75" x14ac:dyDescent="0.2">
      <c r="A455" s="21"/>
      <c r="B455" s="22"/>
      <c r="C455" s="22"/>
      <c r="D455" s="23"/>
      <c r="E455" s="24"/>
    </row>
    <row r="456" spans="1:5" ht="39.75" customHeight="1" x14ac:dyDescent="0.2">
      <c r="A456" s="358" t="s">
        <v>1856</v>
      </c>
      <c r="B456" s="359"/>
      <c r="C456" s="359"/>
      <c r="D456" s="359"/>
      <c r="E456" s="359"/>
    </row>
    <row r="457" spans="1:5" ht="32.25" customHeight="1" x14ac:dyDescent="0.2">
      <c r="A457" s="7" t="s">
        <v>1835</v>
      </c>
      <c r="B457" s="351" t="s">
        <v>1242</v>
      </c>
      <c r="C457" s="352"/>
      <c r="D457" s="13" t="s">
        <v>479</v>
      </c>
      <c r="E457" s="255">
        <f>'[1]3.1'!$C$24</f>
        <v>1445.5941812745177</v>
      </c>
    </row>
    <row r="458" spans="1:5" ht="29.25" customHeight="1" x14ac:dyDescent="0.2">
      <c r="A458" s="7" t="s">
        <v>950</v>
      </c>
      <c r="B458" s="351" t="s">
        <v>471</v>
      </c>
      <c r="C458" s="352"/>
      <c r="D458" s="13" t="s">
        <v>479</v>
      </c>
      <c r="E458" s="255">
        <f>'[1]3.2'!$C$24</f>
        <v>2371.1373835495051</v>
      </c>
    </row>
    <row r="459" spans="1:5" ht="19.5" hidden="1" customHeight="1" x14ac:dyDescent="0.2">
      <c r="A459" s="7" t="s">
        <v>957</v>
      </c>
      <c r="B459" s="351" t="s">
        <v>473</v>
      </c>
      <c r="C459" s="352"/>
      <c r="D459" s="13" t="s">
        <v>480</v>
      </c>
      <c r="E459" s="255"/>
    </row>
    <row r="460" spans="1:5" ht="19.5" customHeight="1" x14ac:dyDescent="0.2">
      <c r="A460" s="7" t="s">
        <v>951</v>
      </c>
      <c r="B460" s="351" t="s">
        <v>475</v>
      </c>
      <c r="C460" s="352"/>
      <c r="D460" s="13" t="s">
        <v>479</v>
      </c>
      <c r="E460" s="255">
        <f>'[1]3.5'!$C$26</f>
        <v>1651.2704484467372</v>
      </c>
    </row>
    <row r="461" spans="1:5" ht="19.5" customHeight="1" x14ac:dyDescent="0.2">
      <c r="A461" s="7" t="s">
        <v>952</v>
      </c>
      <c r="B461" s="351" t="s">
        <v>476</v>
      </c>
      <c r="C461" s="352"/>
      <c r="D461" s="13" t="s">
        <v>479</v>
      </c>
      <c r="E461" s="255">
        <f>'[1]3.6'!$C$26</f>
        <v>1342.7560476884082</v>
      </c>
    </row>
    <row r="462" spans="1:5" ht="19.5" customHeight="1" x14ac:dyDescent="0.2">
      <c r="A462" s="7" t="s">
        <v>953</v>
      </c>
      <c r="B462" s="351" t="s">
        <v>477</v>
      </c>
      <c r="C462" s="352"/>
      <c r="D462" s="13" t="s">
        <v>479</v>
      </c>
      <c r="E462" s="255">
        <f>'[1]3.7'!$C$26</f>
        <v>2062.6229827911761</v>
      </c>
    </row>
    <row r="463" spans="1:5" ht="80.25" customHeight="1" x14ac:dyDescent="0.2">
      <c r="A463" s="357" t="s">
        <v>1938</v>
      </c>
      <c r="B463" s="357"/>
      <c r="C463" s="357"/>
      <c r="D463" s="357"/>
      <c r="E463" s="357"/>
    </row>
    <row r="464" spans="1:5" ht="77.25" customHeight="1" x14ac:dyDescent="0.2">
      <c r="A464" s="345" t="s">
        <v>2054</v>
      </c>
      <c r="B464" s="347"/>
      <c r="C464" s="347"/>
      <c r="D464" s="347"/>
      <c r="E464" s="348"/>
    </row>
    <row r="465" spans="1:5" ht="45" customHeight="1" x14ac:dyDescent="0.25">
      <c r="A465" s="305" t="s">
        <v>672</v>
      </c>
      <c r="B465" s="355" t="s">
        <v>1939</v>
      </c>
      <c r="C465" s="356"/>
      <c r="D465" s="293"/>
      <c r="E465" s="294"/>
    </row>
    <row r="466" spans="1:5" ht="15" customHeight="1" x14ac:dyDescent="0.25">
      <c r="A466" s="296" t="s">
        <v>1836</v>
      </c>
      <c r="B466" s="312" t="s">
        <v>1959</v>
      </c>
      <c r="C466" s="313"/>
      <c r="D466" s="268" t="s">
        <v>974</v>
      </c>
      <c r="E466" s="273">
        <f>'[1]4.1.1.'!$C$24</f>
        <v>214.31626717221945</v>
      </c>
    </row>
    <row r="467" spans="1:5" ht="15" customHeight="1" x14ac:dyDescent="0.25">
      <c r="A467" s="296" t="s">
        <v>1837</v>
      </c>
      <c r="B467" s="312" t="s">
        <v>1944</v>
      </c>
      <c r="C467" s="313"/>
      <c r="D467" s="268" t="s">
        <v>974</v>
      </c>
      <c r="E467" s="273">
        <f>'[1]4.1.2.'!$C$25</f>
        <v>297.23502289629255</v>
      </c>
    </row>
    <row r="468" spans="1:5" ht="15" customHeight="1" x14ac:dyDescent="0.25">
      <c r="A468" s="296" t="s">
        <v>1940</v>
      </c>
      <c r="B468" s="312" t="s">
        <v>1946</v>
      </c>
      <c r="C468" s="313"/>
      <c r="D468" s="268" t="s">
        <v>974</v>
      </c>
      <c r="E468" s="273">
        <f>'[1]4.1.3.'!$C$25</f>
        <v>125.83813358610973</v>
      </c>
    </row>
    <row r="469" spans="1:5" ht="15" customHeight="1" x14ac:dyDescent="0.25">
      <c r="A469" s="296" t="s">
        <v>1941</v>
      </c>
      <c r="B469" s="312" t="s">
        <v>1960</v>
      </c>
      <c r="C469" s="313"/>
      <c r="D469" s="268" t="s">
        <v>1887</v>
      </c>
      <c r="E469" s="273">
        <f>'[1]4.1.4.'!$C$24</f>
        <v>108.69844465509144</v>
      </c>
    </row>
    <row r="470" spans="1:5" ht="15" customHeight="1" x14ac:dyDescent="0.25">
      <c r="A470" s="296" t="s">
        <v>1942</v>
      </c>
      <c r="B470" s="312" t="s">
        <v>1963</v>
      </c>
      <c r="C470" s="313"/>
      <c r="D470" s="268" t="s">
        <v>1887</v>
      </c>
      <c r="E470" s="273">
        <f>'[1]4.1.5.'!$C$24</f>
        <v>211.53657824120114</v>
      </c>
    </row>
    <row r="471" spans="1:5" ht="15.75" customHeight="1" x14ac:dyDescent="0.25">
      <c r="A471" s="296" t="s">
        <v>955</v>
      </c>
      <c r="B471" s="355" t="s">
        <v>1961</v>
      </c>
      <c r="C471" s="356"/>
      <c r="D471" s="268" t="s">
        <v>974</v>
      </c>
      <c r="E471" s="273">
        <f>'[1]4.2.'!$C$24</f>
        <v>211.53657824120114</v>
      </c>
    </row>
    <row r="472" spans="1:5" ht="15.75" customHeight="1" x14ac:dyDescent="0.25">
      <c r="A472" s="296" t="s">
        <v>956</v>
      </c>
      <c r="B472" s="355" t="s">
        <v>1962</v>
      </c>
      <c r="C472" s="356"/>
      <c r="D472" s="268" t="s">
        <v>974</v>
      </c>
      <c r="E472" s="273">
        <f>'[1]4.3.'!$C$24</f>
        <v>537.19066793054867</v>
      </c>
    </row>
    <row r="473" spans="1:5" ht="30.75" customHeight="1" x14ac:dyDescent="0.25">
      <c r="A473" s="296" t="s">
        <v>957</v>
      </c>
      <c r="B473" s="312" t="s">
        <v>1964</v>
      </c>
      <c r="C473" s="313"/>
      <c r="D473" s="268" t="s">
        <v>974</v>
      </c>
      <c r="E473" s="273">
        <f>'[1]4.4.'!$C$24</f>
        <v>537.19066793054867</v>
      </c>
    </row>
    <row r="474" spans="1:5" ht="15" customHeight="1" x14ac:dyDescent="0.25">
      <c r="A474" s="296" t="s">
        <v>958</v>
      </c>
      <c r="B474" s="355" t="s">
        <v>1965</v>
      </c>
      <c r="C474" s="356"/>
      <c r="D474" s="268" t="s">
        <v>1887</v>
      </c>
      <c r="E474" s="273">
        <f>'[1]4.5.'!$C$24</f>
        <v>211.53657824120114</v>
      </c>
    </row>
    <row r="475" spans="1:5" ht="30" customHeight="1" x14ac:dyDescent="0.25">
      <c r="A475" s="296" t="s">
        <v>959</v>
      </c>
      <c r="B475" s="312" t="s">
        <v>1952</v>
      </c>
      <c r="C475" s="313"/>
      <c r="D475" s="290" t="s">
        <v>1894</v>
      </c>
      <c r="E475" s="273">
        <f>'[1]4.6.'!$C$24</f>
        <v>537.19066793054867</v>
      </c>
    </row>
    <row r="476" spans="1:5" ht="30" customHeight="1" x14ac:dyDescent="0.25">
      <c r="A476" s="296" t="s">
        <v>960</v>
      </c>
      <c r="B476" s="331" t="s">
        <v>963</v>
      </c>
      <c r="C476" s="332"/>
      <c r="D476" s="292" t="s">
        <v>1918</v>
      </c>
      <c r="E476" s="273">
        <f>'[1]4.7.'!$C$26</f>
        <v>91.558755724073137</v>
      </c>
    </row>
    <row r="477" spans="1:5" ht="48" customHeight="1" x14ac:dyDescent="0.2">
      <c r="A477" s="296" t="s">
        <v>961</v>
      </c>
      <c r="B477" s="331" t="s">
        <v>2055</v>
      </c>
      <c r="C477" s="332"/>
      <c r="D477" s="292" t="s">
        <v>1966</v>
      </c>
      <c r="E477" s="291">
        <f>'[1]4.8.'!$C$26</f>
        <v>319.36321182731086</v>
      </c>
    </row>
    <row r="478" spans="1:5" ht="28.5" customHeight="1" x14ac:dyDescent="0.2">
      <c r="A478" s="296" t="s">
        <v>962</v>
      </c>
      <c r="B478" s="351" t="s">
        <v>1603</v>
      </c>
      <c r="C478" s="352"/>
      <c r="D478" s="290" t="s">
        <v>1874</v>
      </c>
      <c r="E478" s="291">
        <f>'[1]4.9.'!$C$25</f>
        <v>192.06876096261888</v>
      </c>
    </row>
    <row r="479" spans="1:5" ht="30" x14ac:dyDescent="0.2">
      <c r="A479" s="296" t="s">
        <v>213</v>
      </c>
      <c r="B479" s="351" t="s">
        <v>1604</v>
      </c>
      <c r="C479" s="352"/>
      <c r="D479" s="290" t="s">
        <v>976</v>
      </c>
      <c r="E479" s="291">
        <f>'[1]4.10.'!$C$26</f>
        <v>108.69844465509144</v>
      </c>
    </row>
    <row r="480" spans="1:5" ht="30" x14ac:dyDescent="0.2">
      <c r="A480" s="296" t="s">
        <v>214</v>
      </c>
      <c r="B480" s="351" t="s">
        <v>1605</v>
      </c>
      <c r="C480" s="352"/>
      <c r="D480" s="290" t="s">
        <v>977</v>
      </c>
      <c r="E480" s="291">
        <f>'[1]4.11.'!$C$26</f>
        <v>71.419066793054867</v>
      </c>
    </row>
    <row r="481" spans="1:5" ht="30" customHeight="1" x14ac:dyDescent="0.2">
      <c r="A481" s="296" t="s">
        <v>215</v>
      </c>
      <c r="B481" s="351" t="s">
        <v>965</v>
      </c>
      <c r="C481" s="352"/>
      <c r="D481" s="290" t="s">
        <v>982</v>
      </c>
      <c r="E481" s="291">
        <f>'[1]4.12.'!$C$24</f>
        <v>671.30817937869483</v>
      </c>
    </row>
    <row r="482" spans="1:5" ht="14.25" customHeight="1" x14ac:dyDescent="0.2">
      <c r="A482" s="296" t="s">
        <v>216</v>
      </c>
      <c r="B482" s="351" t="s">
        <v>964</v>
      </c>
      <c r="C482" s="352"/>
      <c r="D482" s="290" t="s">
        <v>982</v>
      </c>
      <c r="E482" s="291">
        <f>'[1]4.13.'!$C$24</f>
        <v>537.19066793054867</v>
      </c>
    </row>
    <row r="483" spans="1:5" ht="22.5" customHeight="1" x14ac:dyDescent="0.25">
      <c r="A483" s="85" t="s">
        <v>1838</v>
      </c>
      <c r="B483" s="351" t="s">
        <v>2154</v>
      </c>
      <c r="C483" s="352"/>
      <c r="D483" s="268" t="s">
        <v>982</v>
      </c>
      <c r="E483" s="273">
        <f>'[1]4.14.'!$C$24</f>
        <v>708.58755724073148</v>
      </c>
    </row>
    <row r="484" spans="1:5" ht="29.25" customHeight="1" x14ac:dyDescent="0.2">
      <c r="A484" s="296" t="s">
        <v>1839</v>
      </c>
      <c r="B484" s="351" t="s">
        <v>971</v>
      </c>
      <c r="C484" s="352"/>
      <c r="D484" s="290" t="s">
        <v>982</v>
      </c>
      <c r="E484" s="291">
        <f>'[1]4.19.'!$C$31</f>
        <v>214.34017853585581</v>
      </c>
    </row>
    <row r="485" spans="1:5" ht="31.5" customHeight="1" x14ac:dyDescent="0.2">
      <c r="A485" s="296" t="s">
        <v>1840</v>
      </c>
      <c r="B485" s="353" t="s">
        <v>2151</v>
      </c>
      <c r="C485" s="354"/>
      <c r="D485" s="290" t="s">
        <v>984</v>
      </c>
      <c r="E485" s="291">
        <f>'[1]4.16.'!$C$26</f>
        <v>448.49222327545715</v>
      </c>
    </row>
    <row r="486" spans="1:5" ht="32.25" customHeight="1" x14ac:dyDescent="0.2">
      <c r="A486" s="289" t="s">
        <v>1841</v>
      </c>
      <c r="B486" s="312" t="s">
        <v>1958</v>
      </c>
      <c r="C486" s="313"/>
      <c r="D486" s="290" t="s">
        <v>982</v>
      </c>
      <c r="E486" s="291">
        <f>'[1]4.17.'!$C$24</f>
        <v>417.21284541342061</v>
      </c>
    </row>
    <row r="487" spans="1:5" ht="59.25" customHeight="1" x14ac:dyDescent="0.2">
      <c r="A487" s="296" t="s">
        <v>1842</v>
      </c>
      <c r="B487" s="312" t="s">
        <v>2010</v>
      </c>
      <c r="C487" s="313"/>
      <c r="D487" s="290" t="s">
        <v>982</v>
      </c>
      <c r="E487" s="295">
        <f>'[1]4.18.'!$C$22</f>
        <v>417.21284541342061</v>
      </c>
    </row>
    <row r="488" spans="1:5" ht="30.75" customHeight="1" x14ac:dyDescent="0.2">
      <c r="A488" s="345" t="s">
        <v>2056</v>
      </c>
      <c r="B488" s="346"/>
      <c r="C488" s="346"/>
      <c r="D488" s="347"/>
      <c r="E488" s="348"/>
    </row>
    <row r="489" spans="1:5" ht="31.5" customHeight="1" x14ac:dyDescent="0.2">
      <c r="A489" s="283" t="s">
        <v>1843</v>
      </c>
      <c r="B489" s="349" t="s">
        <v>1945</v>
      </c>
      <c r="C489" s="350"/>
      <c r="D489" s="284"/>
      <c r="E489" s="298"/>
    </row>
    <row r="490" spans="1:5" ht="15" x14ac:dyDescent="0.2">
      <c r="A490" s="274" t="s">
        <v>1967</v>
      </c>
      <c r="B490" s="333" t="s">
        <v>1943</v>
      </c>
      <c r="C490" s="334"/>
      <c r="D490" s="269" t="s">
        <v>974</v>
      </c>
      <c r="E490" s="291">
        <f>'[1]4.23.1.'!$C$24</f>
        <v>417.21284541342061</v>
      </c>
    </row>
    <row r="491" spans="1:5" ht="15" x14ac:dyDescent="0.2">
      <c r="A491" s="274" t="s">
        <v>1968</v>
      </c>
      <c r="B491" s="333" t="s">
        <v>1944</v>
      </c>
      <c r="C491" s="334"/>
      <c r="D491" s="269" t="s">
        <v>974</v>
      </c>
      <c r="E491" s="291">
        <f>'[1]4.23.2.'!$C$24</f>
        <v>520.05097899953034</v>
      </c>
    </row>
    <row r="492" spans="1:5" ht="15" x14ac:dyDescent="0.2">
      <c r="A492" s="274" t="s">
        <v>1969</v>
      </c>
      <c r="B492" s="333" t="s">
        <v>1946</v>
      </c>
      <c r="C492" s="334"/>
      <c r="D492" s="269" t="s">
        <v>974</v>
      </c>
      <c r="E492" s="291">
        <f>'[1]4.23.3.'!$C$24</f>
        <v>297.23502289629255</v>
      </c>
    </row>
    <row r="493" spans="1:5" ht="15" x14ac:dyDescent="0.2">
      <c r="A493" s="274" t="s">
        <v>1970</v>
      </c>
      <c r="B493" s="333" t="s">
        <v>1960</v>
      </c>
      <c r="C493" s="334"/>
      <c r="D493" s="269" t="s">
        <v>1887</v>
      </c>
      <c r="E493" s="291">
        <f>'[1]4.23.4.'!$C$24</f>
        <v>142.977822517128</v>
      </c>
    </row>
    <row r="494" spans="1:5" ht="15" x14ac:dyDescent="0.2">
      <c r="A494" s="274" t="s">
        <v>1971</v>
      </c>
      <c r="B494" s="333" t="s">
        <v>1947</v>
      </c>
      <c r="C494" s="334"/>
      <c r="D494" s="269" t="s">
        <v>1887</v>
      </c>
      <c r="E494" s="291">
        <f>'[1]4.23.5.'!$C$24</f>
        <v>211.53657824120114</v>
      </c>
    </row>
    <row r="495" spans="1:5" ht="15" x14ac:dyDescent="0.2">
      <c r="A495" s="274" t="s">
        <v>1972</v>
      </c>
      <c r="B495" s="333" t="s">
        <v>1948</v>
      </c>
      <c r="C495" s="334"/>
      <c r="D495" s="269" t="s">
        <v>974</v>
      </c>
      <c r="E495" s="291">
        <f>'[1]4.23.6.'!$C$24</f>
        <v>520.05097899953034</v>
      </c>
    </row>
    <row r="496" spans="1:5" ht="15" customHeight="1" x14ac:dyDescent="0.2">
      <c r="A496" s="274" t="s">
        <v>1973</v>
      </c>
      <c r="B496" s="333" t="s">
        <v>1949</v>
      </c>
      <c r="C496" s="334"/>
      <c r="D496" s="269" t="s">
        <v>974</v>
      </c>
      <c r="E496" s="291">
        <f>'[1]4.23.7.'!$C$24</f>
        <v>520.05097899953034</v>
      </c>
    </row>
    <row r="497" spans="1:6" ht="15" customHeight="1" x14ac:dyDescent="0.2">
      <c r="A497" s="342" t="s">
        <v>1888</v>
      </c>
      <c r="B497" s="343"/>
      <c r="C497" s="343"/>
      <c r="D497" s="343"/>
      <c r="E497" s="344"/>
    </row>
    <row r="498" spans="1:6" ht="17.25" customHeight="1" x14ac:dyDescent="0.2">
      <c r="A498" s="274" t="s">
        <v>2011</v>
      </c>
      <c r="B498" s="337" t="s">
        <v>1889</v>
      </c>
      <c r="C498" s="338"/>
      <c r="D498" s="269" t="s">
        <v>1425</v>
      </c>
      <c r="E498" s="291">
        <f>'[1]4.23.8.'!$C$31</f>
        <v>211.5604896048375</v>
      </c>
    </row>
    <row r="499" spans="1:6" ht="15" x14ac:dyDescent="0.2">
      <c r="A499" s="274" t="s">
        <v>2012</v>
      </c>
      <c r="B499" s="337" t="s">
        <v>1890</v>
      </c>
      <c r="C499" s="338"/>
      <c r="D499" s="269" t="s">
        <v>1425</v>
      </c>
      <c r="E499" s="291">
        <f>'[1]4.23.9.'!$C$26</f>
        <v>328.57471182731086</v>
      </c>
    </row>
    <row r="500" spans="1:6" ht="16.5" customHeight="1" x14ac:dyDescent="0.2">
      <c r="A500" s="274" t="s">
        <v>2013</v>
      </c>
      <c r="B500" s="337" t="s">
        <v>1955</v>
      </c>
      <c r="C500" s="338"/>
      <c r="D500" s="269" t="s">
        <v>1425</v>
      </c>
      <c r="E500" s="291">
        <f>'[1]4.23.10.'!$C$34</f>
        <v>305.92403107811077</v>
      </c>
    </row>
    <row r="501" spans="1:6" ht="15" customHeight="1" x14ac:dyDescent="0.2">
      <c r="A501" s="274" t="s">
        <v>2014</v>
      </c>
      <c r="B501" s="337" t="s">
        <v>1891</v>
      </c>
      <c r="C501" s="338"/>
      <c r="D501" s="269" t="s">
        <v>1425</v>
      </c>
      <c r="E501" s="291">
        <f>'[1]4.23.11.'!$C$23</f>
        <v>314.37471182731088</v>
      </c>
    </row>
    <row r="502" spans="1:6" ht="17.25" customHeight="1" x14ac:dyDescent="0.2">
      <c r="A502" s="274" t="s">
        <v>2015</v>
      </c>
      <c r="B502" s="337" t="s">
        <v>1892</v>
      </c>
      <c r="C502" s="338"/>
      <c r="D502" s="269" t="s">
        <v>1425</v>
      </c>
      <c r="E502" s="291">
        <f>'[1]4.23.12.'!$C$26</f>
        <v>130.03813358610972</v>
      </c>
    </row>
    <row r="503" spans="1:6" ht="16.5" customHeight="1" x14ac:dyDescent="0.2">
      <c r="A503" s="274" t="s">
        <v>2016</v>
      </c>
      <c r="B503" s="337" t="s">
        <v>1950</v>
      </c>
      <c r="C503" s="338"/>
      <c r="D503" s="269" t="s">
        <v>1425</v>
      </c>
      <c r="E503" s="291">
        <f>'[1]4.23.13.'!$C$26</f>
        <v>230.16926717221946</v>
      </c>
    </row>
    <row r="504" spans="1:6" ht="14.25" customHeight="1" x14ac:dyDescent="0.2">
      <c r="A504" s="274" t="s">
        <v>2017</v>
      </c>
      <c r="B504" s="333" t="s">
        <v>1893</v>
      </c>
      <c r="C504" s="334"/>
      <c r="D504" s="269" t="s">
        <v>1425</v>
      </c>
      <c r="E504" s="291">
        <f>'[1]4.23.14.'!$C$31</f>
        <v>322.51848864549265</v>
      </c>
    </row>
    <row r="505" spans="1:6" ht="30" customHeight="1" x14ac:dyDescent="0.2">
      <c r="A505" s="285" t="s">
        <v>1844</v>
      </c>
      <c r="B505" s="335" t="s">
        <v>1952</v>
      </c>
      <c r="C505" s="336"/>
      <c r="D505" s="286" t="s">
        <v>1894</v>
      </c>
      <c r="E505" s="299">
        <f>'[1]4.24.'!$C$26</f>
        <v>520.05097899953034</v>
      </c>
    </row>
    <row r="506" spans="1:6" ht="18" customHeight="1" x14ac:dyDescent="0.2">
      <c r="A506" s="339" t="s">
        <v>1951</v>
      </c>
      <c r="B506" s="340"/>
      <c r="C506" s="340"/>
      <c r="D506" s="340"/>
      <c r="E506" s="341"/>
    </row>
    <row r="507" spans="1:6" ht="15" x14ac:dyDescent="0.2">
      <c r="A507" s="274" t="s">
        <v>1974</v>
      </c>
      <c r="B507" s="333" t="s">
        <v>1260</v>
      </c>
      <c r="C507" s="334"/>
      <c r="D507" s="269" t="s">
        <v>1425</v>
      </c>
      <c r="E507" s="291">
        <f>'[1]4.24.1.'!$C$26</f>
        <v>108.69844465509144</v>
      </c>
    </row>
    <row r="508" spans="1:6" ht="15" x14ac:dyDescent="0.2">
      <c r="A508" s="274" t="s">
        <v>1975</v>
      </c>
      <c r="B508" s="337" t="s">
        <v>1257</v>
      </c>
      <c r="C508" s="338"/>
      <c r="D508" s="270" t="s">
        <v>1425</v>
      </c>
      <c r="E508" s="291">
        <f>'[1]4.24.2.'!$C$29</f>
        <v>109.00231010963688</v>
      </c>
    </row>
    <row r="509" spans="1:6" ht="15" x14ac:dyDescent="0.2">
      <c r="A509" s="274" t="s">
        <v>1976</v>
      </c>
      <c r="B509" s="333" t="s">
        <v>1262</v>
      </c>
      <c r="C509" s="334"/>
      <c r="D509" s="269" t="s">
        <v>1425</v>
      </c>
      <c r="E509" s="291">
        <f>'[1]4.24.3.'!$C$30</f>
        <v>143.51796352583585</v>
      </c>
    </row>
    <row r="510" spans="1:6" ht="15" x14ac:dyDescent="0.2">
      <c r="A510" s="274" t="s">
        <v>1977</v>
      </c>
      <c r="B510" s="333" t="s">
        <v>1265</v>
      </c>
      <c r="C510" s="334"/>
      <c r="D510" s="269" t="s">
        <v>1425</v>
      </c>
      <c r="E510" s="291">
        <f>'[1]4.24.4.'!$C$26</f>
        <v>111.69844465509144</v>
      </c>
    </row>
    <row r="511" spans="1:6" ht="15" x14ac:dyDescent="0.2">
      <c r="A511" s="274" t="s">
        <v>1978</v>
      </c>
      <c r="B511" s="333" t="s">
        <v>1266</v>
      </c>
      <c r="C511" s="334"/>
      <c r="D511" s="269" t="s">
        <v>1425</v>
      </c>
      <c r="E511" s="291">
        <f>'[1]4.24.5.'!$C$26</f>
        <v>134.93844465509142</v>
      </c>
    </row>
    <row r="512" spans="1:6" ht="15" x14ac:dyDescent="0.2">
      <c r="A512" s="274" t="s">
        <v>2018</v>
      </c>
      <c r="B512" s="333" t="s">
        <v>1263</v>
      </c>
      <c r="C512" s="334"/>
      <c r="D512" s="269" t="s">
        <v>1425</v>
      </c>
      <c r="E512" s="291">
        <f>'[1]4.24.6.'!$C$31</f>
        <v>125.77202488947223</v>
      </c>
      <c r="F512" s="254"/>
    </row>
    <row r="513" spans="1:5" ht="15" x14ac:dyDescent="0.2">
      <c r="A513" s="274" t="s">
        <v>2019</v>
      </c>
      <c r="B513" s="333" t="s">
        <v>1264</v>
      </c>
      <c r="C513" s="334"/>
      <c r="D513" s="269" t="s">
        <v>1425</v>
      </c>
      <c r="E513" s="291">
        <f>'[1]4.24.7.'!$C$26</f>
        <v>108.69844465509144</v>
      </c>
    </row>
    <row r="514" spans="1:5" ht="30" customHeight="1" x14ac:dyDescent="0.2">
      <c r="A514" s="285" t="s">
        <v>1845</v>
      </c>
      <c r="B514" s="335" t="s">
        <v>1895</v>
      </c>
      <c r="C514" s="336"/>
      <c r="D514" s="286"/>
      <c r="E514" s="310"/>
    </row>
    <row r="515" spans="1:5" ht="48.75" customHeight="1" x14ac:dyDescent="0.2">
      <c r="A515" s="274" t="s">
        <v>1979</v>
      </c>
      <c r="B515" s="337" t="s">
        <v>1954</v>
      </c>
      <c r="C515" s="338"/>
      <c r="D515" s="269" t="s">
        <v>1953</v>
      </c>
      <c r="E515" s="291">
        <f>'[1]4.25.1.'!$C$26</f>
        <v>211.53657824120114</v>
      </c>
    </row>
    <row r="516" spans="1:5" ht="45" customHeight="1" x14ac:dyDescent="0.2">
      <c r="A516" s="274" t="s">
        <v>1980</v>
      </c>
      <c r="B516" s="337" t="s">
        <v>1954</v>
      </c>
      <c r="C516" s="338"/>
      <c r="D516" s="269" t="s">
        <v>1896</v>
      </c>
      <c r="E516" s="291">
        <f>'[1]4.25.2.'!$C$26</f>
        <v>314.37471182731088</v>
      </c>
    </row>
    <row r="517" spans="1:5" ht="46.5" customHeight="1" x14ac:dyDescent="0.2">
      <c r="A517" s="274" t="s">
        <v>1981</v>
      </c>
      <c r="B517" s="337" t="s">
        <v>1954</v>
      </c>
      <c r="C517" s="338"/>
      <c r="D517" s="269" t="s">
        <v>1897</v>
      </c>
      <c r="E517" s="291">
        <f>'[1]4.25.3.'!$C$26</f>
        <v>417.21284541342061</v>
      </c>
    </row>
    <row r="518" spans="1:5" ht="15" x14ac:dyDescent="0.2">
      <c r="A518" s="278" t="s">
        <v>1846</v>
      </c>
      <c r="B518" s="321" t="s">
        <v>1898</v>
      </c>
      <c r="C518" s="322"/>
      <c r="D518" s="272"/>
      <c r="E518" s="278"/>
    </row>
    <row r="519" spans="1:5" ht="15" x14ac:dyDescent="0.2">
      <c r="A519" s="275" t="s">
        <v>1982</v>
      </c>
      <c r="B519" s="314" t="s">
        <v>1255</v>
      </c>
      <c r="C519" s="315"/>
      <c r="D519" s="271" t="s">
        <v>1432</v>
      </c>
      <c r="E519" s="302">
        <f>'[1]4.26.1.'!$C$26</f>
        <v>74.419066793054867</v>
      </c>
    </row>
    <row r="520" spans="1:5" ht="15" x14ac:dyDescent="0.2">
      <c r="A520" s="275" t="s">
        <v>1983</v>
      </c>
      <c r="B520" s="314" t="s">
        <v>1899</v>
      </c>
      <c r="C520" s="315"/>
      <c r="D520" s="271" t="s">
        <v>1425</v>
      </c>
      <c r="E520" s="302">
        <f>'[1]4.26.2.'!$C$26</f>
        <v>108.69844465509144</v>
      </c>
    </row>
    <row r="521" spans="1:5" ht="27.75" customHeight="1" x14ac:dyDescent="0.2">
      <c r="A521" s="275" t="s">
        <v>1984</v>
      </c>
      <c r="B521" s="314" t="s">
        <v>1900</v>
      </c>
      <c r="C521" s="315"/>
      <c r="D521" s="271" t="s">
        <v>1425</v>
      </c>
      <c r="E521" s="302">
        <f>'[1]4.26.3.'!$C$26</f>
        <v>96.172755724073141</v>
      </c>
    </row>
    <row r="522" spans="1:5" ht="15" x14ac:dyDescent="0.2">
      <c r="A522" s="275" t="s">
        <v>1985</v>
      </c>
      <c r="B522" s="314" t="s">
        <v>29</v>
      </c>
      <c r="C522" s="315"/>
      <c r="D522" s="271" t="s">
        <v>1425</v>
      </c>
      <c r="E522" s="302">
        <f>'[1]4.26.4.'!$C$31</f>
        <v>315.35979019094725</v>
      </c>
    </row>
    <row r="523" spans="1:5" ht="15" x14ac:dyDescent="0.2">
      <c r="A523" s="275" t="s">
        <v>1986</v>
      </c>
      <c r="B523" s="314" t="s">
        <v>587</v>
      </c>
      <c r="C523" s="315"/>
      <c r="D523" s="271" t="s">
        <v>1425</v>
      </c>
      <c r="E523" s="302">
        <f>'[1]4.26.5.'!$C$24</f>
        <v>91.558755724073137</v>
      </c>
    </row>
    <row r="524" spans="1:5" ht="29.25" customHeight="1" x14ac:dyDescent="0.2">
      <c r="A524" s="275" t="s">
        <v>1987</v>
      </c>
      <c r="B524" s="314" t="s">
        <v>1901</v>
      </c>
      <c r="C524" s="315"/>
      <c r="D524" s="271" t="s">
        <v>1425</v>
      </c>
      <c r="E524" s="302">
        <f>'[1]4.26.6.'!$C$28</f>
        <v>216.87005515029205</v>
      </c>
    </row>
    <row r="525" spans="1:5" ht="47.25" customHeight="1" x14ac:dyDescent="0.2">
      <c r="A525" s="276" t="s">
        <v>1988</v>
      </c>
      <c r="B525" s="319" t="s">
        <v>1902</v>
      </c>
      <c r="C525" s="320"/>
      <c r="D525" s="277" t="s">
        <v>1425</v>
      </c>
      <c r="E525" s="302">
        <f>'[1]4.26.7.'!$C$29</f>
        <v>109.2836719278187</v>
      </c>
    </row>
    <row r="526" spans="1:5" ht="30" customHeight="1" x14ac:dyDescent="0.2">
      <c r="A526" s="276" t="s">
        <v>2020</v>
      </c>
      <c r="B526" s="319" t="s">
        <v>1903</v>
      </c>
      <c r="C526" s="320"/>
      <c r="D526" s="277" t="s">
        <v>1425</v>
      </c>
      <c r="E526" s="302">
        <f>'[1]4.26.8.'!$C$29</f>
        <v>137.57730797167346</v>
      </c>
    </row>
    <row r="527" spans="1:5" ht="30" customHeight="1" x14ac:dyDescent="0.2">
      <c r="A527" s="276" t="s">
        <v>2021</v>
      </c>
      <c r="B527" s="319" t="s">
        <v>1904</v>
      </c>
      <c r="C527" s="320"/>
      <c r="D527" s="277" t="s">
        <v>1425</v>
      </c>
      <c r="E527" s="302">
        <f>'[1]4.26.9.'!$C$29</f>
        <v>201.9353753369096</v>
      </c>
    </row>
    <row r="528" spans="1:5" ht="30.75" customHeight="1" x14ac:dyDescent="0.2">
      <c r="A528" s="276" t="s">
        <v>2022</v>
      </c>
      <c r="B528" s="319" t="s">
        <v>1905</v>
      </c>
      <c r="C528" s="320"/>
      <c r="D528" s="277" t="s">
        <v>1425</v>
      </c>
      <c r="E528" s="300">
        <f>'[1]4.26.10.'!$C$25</f>
        <v>102.83813358610973</v>
      </c>
    </row>
    <row r="529" spans="1:5" ht="17.25" customHeight="1" x14ac:dyDescent="0.2">
      <c r="A529" s="276" t="s">
        <v>2023</v>
      </c>
      <c r="B529" s="319" t="s">
        <v>607</v>
      </c>
      <c r="C529" s="320"/>
      <c r="D529" s="277" t="s">
        <v>1425</v>
      </c>
      <c r="E529" s="300">
        <f>'[1]4.26.11.'!$C$26</f>
        <v>102.83813358610973</v>
      </c>
    </row>
    <row r="530" spans="1:5" ht="18.75" customHeight="1" x14ac:dyDescent="0.2">
      <c r="A530" s="276" t="s">
        <v>2024</v>
      </c>
      <c r="B530" s="319" t="s">
        <v>1906</v>
      </c>
      <c r="C530" s="320"/>
      <c r="D530" s="277" t="s">
        <v>1425</v>
      </c>
      <c r="E530" s="302">
        <f>'[1]4.26.12.'!$C$25</f>
        <v>109.51844465509143</v>
      </c>
    </row>
    <row r="531" spans="1:5" ht="15" customHeight="1" x14ac:dyDescent="0.2">
      <c r="A531" s="276" t="s">
        <v>2025</v>
      </c>
      <c r="B531" s="319" t="s">
        <v>606</v>
      </c>
      <c r="C531" s="320"/>
      <c r="D531" s="277" t="s">
        <v>1425</v>
      </c>
      <c r="E531" s="302">
        <f>'[1]4.26.13.'!$C$26</f>
        <v>114.39844465509142</v>
      </c>
    </row>
    <row r="532" spans="1:5" ht="27.75" customHeight="1" x14ac:dyDescent="0.2">
      <c r="A532" s="276" t="s">
        <v>2026</v>
      </c>
      <c r="B532" s="319" t="s">
        <v>1907</v>
      </c>
      <c r="C532" s="320"/>
      <c r="D532" s="277" t="s">
        <v>1425</v>
      </c>
      <c r="E532" s="302">
        <f>'[1]4.26.14.'!$C$26</f>
        <v>126.69844465509144</v>
      </c>
    </row>
    <row r="533" spans="1:5" ht="27.75" customHeight="1" x14ac:dyDescent="0.2">
      <c r="A533" s="276" t="s">
        <v>2152</v>
      </c>
      <c r="B533" s="319" t="s">
        <v>2153</v>
      </c>
      <c r="C533" s="320"/>
      <c r="D533" s="277" t="s">
        <v>1425</v>
      </c>
      <c r="E533" s="302">
        <f>'[1]4.26.15.'!$C$28</f>
        <v>198.1400711283647</v>
      </c>
    </row>
    <row r="534" spans="1:5" ht="45.75" customHeight="1" x14ac:dyDescent="0.2">
      <c r="A534" s="287" t="s">
        <v>1847</v>
      </c>
      <c r="B534" s="323" t="s">
        <v>1908</v>
      </c>
      <c r="C534" s="324"/>
      <c r="D534" s="288"/>
      <c r="E534" s="301"/>
    </row>
    <row r="535" spans="1:5" ht="15" x14ac:dyDescent="0.2">
      <c r="A535" s="276" t="s">
        <v>1989</v>
      </c>
      <c r="B535" s="331" t="s">
        <v>1255</v>
      </c>
      <c r="C535" s="332"/>
      <c r="D535" s="277" t="s">
        <v>1432</v>
      </c>
      <c r="E535" s="302">
        <f>'[1]4.27.1.'!$C$26</f>
        <v>74.419066793054867</v>
      </c>
    </row>
    <row r="536" spans="1:5" ht="15" x14ac:dyDescent="0.2">
      <c r="A536" s="276" t="s">
        <v>1990</v>
      </c>
      <c r="B536" s="331" t="s">
        <v>1909</v>
      </c>
      <c r="C536" s="332"/>
      <c r="D536" s="277" t="s">
        <v>1425</v>
      </c>
      <c r="E536" s="302">
        <f>'[1]4.27.2.'!$C$26</f>
        <v>96.172755724073141</v>
      </c>
    </row>
    <row r="537" spans="1:5" ht="15" x14ac:dyDescent="0.2">
      <c r="A537" s="276" t="s">
        <v>1991</v>
      </c>
      <c r="B537" s="331" t="s">
        <v>29</v>
      </c>
      <c r="C537" s="332"/>
      <c r="D537" s="277" t="s">
        <v>1425</v>
      </c>
      <c r="E537" s="302">
        <f>'[1]4.27.3.'!$C$31</f>
        <v>315.35979019094725</v>
      </c>
    </row>
    <row r="538" spans="1:5" ht="15" x14ac:dyDescent="0.2">
      <c r="A538" s="276" t="s">
        <v>1992</v>
      </c>
      <c r="B538" s="331" t="s">
        <v>620</v>
      </c>
      <c r="C538" s="332"/>
      <c r="D538" s="277" t="s">
        <v>1425</v>
      </c>
      <c r="E538" s="302">
        <f>'[1]4.27.4.'!$C$29</f>
        <v>218.04606915029206</v>
      </c>
    </row>
    <row r="539" spans="1:5" ht="27.75" customHeight="1" x14ac:dyDescent="0.2">
      <c r="A539" s="276" t="s">
        <v>1993</v>
      </c>
      <c r="B539" s="331" t="s">
        <v>1910</v>
      </c>
      <c r="C539" s="332"/>
      <c r="D539" s="277" t="s">
        <v>1425</v>
      </c>
      <c r="E539" s="302">
        <f>'[1]4.27.5.'!$C$26</f>
        <v>109.51844465509143</v>
      </c>
    </row>
    <row r="540" spans="1:5" ht="28.5" customHeight="1" x14ac:dyDescent="0.2">
      <c r="A540" s="276" t="s">
        <v>2027</v>
      </c>
      <c r="B540" s="331" t="s">
        <v>624</v>
      </c>
      <c r="C540" s="332"/>
      <c r="D540" s="277" t="s">
        <v>1425</v>
      </c>
      <c r="E540" s="302">
        <f>'[1]4.27.6.'!$C$26</f>
        <v>114.39844465509142</v>
      </c>
    </row>
    <row r="541" spans="1:5" ht="15" customHeight="1" x14ac:dyDescent="0.2">
      <c r="A541" s="276" t="s">
        <v>2028</v>
      </c>
      <c r="B541" s="319" t="s">
        <v>1600</v>
      </c>
      <c r="C541" s="320"/>
      <c r="D541" s="277" t="s">
        <v>1425</v>
      </c>
      <c r="E541" s="302">
        <f>'[1]4.27.7.'!$C$26</f>
        <v>108.69844465509144</v>
      </c>
    </row>
    <row r="542" spans="1:5" ht="30.75" customHeight="1" x14ac:dyDescent="0.2">
      <c r="A542" s="287" t="s">
        <v>1848</v>
      </c>
      <c r="B542" s="327" t="s">
        <v>1911</v>
      </c>
      <c r="C542" s="328"/>
      <c r="D542" s="288"/>
      <c r="E542" s="301"/>
    </row>
    <row r="543" spans="1:5" ht="15" x14ac:dyDescent="0.2">
      <c r="A543" s="276" t="s">
        <v>1994</v>
      </c>
      <c r="B543" s="319" t="s">
        <v>1912</v>
      </c>
      <c r="C543" s="320"/>
      <c r="D543" s="277" t="s">
        <v>1432</v>
      </c>
      <c r="E543" s="302">
        <f>'[1]4.27.7.'!$C$26</f>
        <v>108.69844465509144</v>
      </c>
    </row>
    <row r="544" spans="1:5" ht="15" x14ac:dyDescent="0.2">
      <c r="A544" s="276" t="s">
        <v>1995</v>
      </c>
      <c r="B544" s="331" t="s">
        <v>614</v>
      </c>
      <c r="C544" s="332"/>
      <c r="D544" s="277" t="s">
        <v>1425</v>
      </c>
      <c r="E544" s="300">
        <f>'[1]4.28.2.'!$C$26</f>
        <v>102.83813358610973</v>
      </c>
    </row>
    <row r="545" spans="1:5" ht="15" x14ac:dyDescent="0.2">
      <c r="A545" s="276" t="s">
        <v>1996</v>
      </c>
      <c r="B545" s="331" t="s">
        <v>1913</v>
      </c>
      <c r="C545" s="332"/>
      <c r="D545" s="277" t="s">
        <v>1425</v>
      </c>
      <c r="E545" s="302">
        <f>'[1]4.28.3.'!$C$31</f>
        <v>111.78588222247336</v>
      </c>
    </row>
    <row r="546" spans="1:5" ht="15.75" customHeight="1" x14ac:dyDescent="0.2">
      <c r="A546" s="276" t="s">
        <v>1997</v>
      </c>
      <c r="B546" s="314" t="s">
        <v>207</v>
      </c>
      <c r="C546" s="315"/>
      <c r="D546" s="277" t="s">
        <v>1425</v>
      </c>
      <c r="E546" s="302">
        <f>'[1]4.28.4.'!$C$31</f>
        <v>224.25209524440072</v>
      </c>
    </row>
    <row r="547" spans="1:5" ht="29.25" customHeight="1" x14ac:dyDescent="0.2">
      <c r="A547" s="276" t="s">
        <v>2029</v>
      </c>
      <c r="B547" s="314" t="s">
        <v>1914</v>
      </c>
      <c r="C547" s="315"/>
      <c r="D547" s="277" t="s">
        <v>1425</v>
      </c>
      <c r="E547" s="302">
        <f>'[1]4.28.5.'!$C$26</f>
        <v>108.69844465509144</v>
      </c>
    </row>
    <row r="548" spans="1:5" ht="29.25" customHeight="1" x14ac:dyDescent="0.2">
      <c r="A548" s="287" t="s">
        <v>1849</v>
      </c>
      <c r="B548" s="325" t="s">
        <v>1915</v>
      </c>
      <c r="C548" s="326"/>
      <c r="D548" s="288"/>
      <c r="E548" s="301"/>
    </row>
    <row r="549" spans="1:5" ht="15" x14ac:dyDescent="0.2">
      <c r="A549" s="276" t="s">
        <v>1998</v>
      </c>
      <c r="B549" s="329" t="s">
        <v>1255</v>
      </c>
      <c r="C549" s="330"/>
      <c r="D549" s="271" t="s">
        <v>1432</v>
      </c>
      <c r="E549" s="302">
        <f>'[1]4.29.1.'!$C$26</f>
        <v>74.419066793054867</v>
      </c>
    </row>
    <row r="550" spans="1:5" ht="15" x14ac:dyDescent="0.2">
      <c r="A550" s="276" t="s">
        <v>1999</v>
      </c>
      <c r="B550" s="329" t="s">
        <v>29</v>
      </c>
      <c r="C550" s="330"/>
      <c r="D550" s="271" t="s">
        <v>1425</v>
      </c>
      <c r="E550" s="302">
        <f>'[1]4.29.2.'!$C$31</f>
        <v>143.81322024440072</v>
      </c>
    </row>
    <row r="551" spans="1:5" ht="15" x14ac:dyDescent="0.2">
      <c r="A551" s="275" t="s">
        <v>2000</v>
      </c>
      <c r="B551" s="329" t="s">
        <v>205</v>
      </c>
      <c r="C551" s="330"/>
      <c r="D551" s="271" t="s">
        <v>1425</v>
      </c>
      <c r="E551" s="302">
        <f>'[1]4.29.3.'!$C$29</f>
        <v>134.07504978985529</v>
      </c>
    </row>
    <row r="552" spans="1:5" ht="15.75" customHeight="1" x14ac:dyDescent="0.2">
      <c r="A552" s="275" t="s">
        <v>2030</v>
      </c>
      <c r="B552" s="329" t="s">
        <v>1916</v>
      </c>
      <c r="C552" s="330"/>
      <c r="D552" s="271" t="s">
        <v>1425</v>
      </c>
      <c r="E552" s="302">
        <f>'[1]4.29.4.'!$C$31</f>
        <v>207.03404267701882</v>
      </c>
    </row>
    <row r="553" spans="1:5" ht="15" x14ac:dyDescent="0.2">
      <c r="A553" s="278" t="s">
        <v>1850</v>
      </c>
      <c r="B553" s="325" t="s">
        <v>1917</v>
      </c>
      <c r="C553" s="326"/>
      <c r="D553" s="287"/>
      <c r="E553" s="301"/>
    </row>
    <row r="554" spans="1:5" ht="15" x14ac:dyDescent="0.2">
      <c r="A554" s="278" t="s">
        <v>2031</v>
      </c>
      <c r="B554" s="327" t="s">
        <v>1255</v>
      </c>
      <c r="C554" s="328"/>
      <c r="D554" s="272" t="s">
        <v>1432</v>
      </c>
      <c r="E554" s="303">
        <f>'[1]4.30.1.'!$C$26</f>
        <v>74.419066793054867</v>
      </c>
    </row>
    <row r="555" spans="1:5" ht="29.25" customHeight="1" x14ac:dyDescent="0.2">
      <c r="A555" s="278" t="s">
        <v>2032</v>
      </c>
      <c r="B555" s="327" t="s">
        <v>1909</v>
      </c>
      <c r="C555" s="328"/>
      <c r="D555" s="272" t="s">
        <v>1425</v>
      </c>
      <c r="E555" s="301">
        <f>'[1]4.30.2.'!$C$26</f>
        <v>96.065755724073142</v>
      </c>
    </row>
    <row r="556" spans="1:5" ht="15" x14ac:dyDescent="0.2">
      <c r="A556" s="278" t="s">
        <v>2033</v>
      </c>
      <c r="B556" s="327" t="s">
        <v>29</v>
      </c>
      <c r="C556" s="328"/>
      <c r="D556" s="272" t="s">
        <v>1425</v>
      </c>
      <c r="E556" s="303">
        <f>'[1]4.30.3.'!$C$31</f>
        <v>315.2101095545836</v>
      </c>
    </row>
    <row r="557" spans="1:5" ht="31.5" customHeight="1" x14ac:dyDescent="0.2">
      <c r="A557" s="278" t="s">
        <v>1851</v>
      </c>
      <c r="B557" s="323" t="s">
        <v>963</v>
      </c>
      <c r="C557" s="324"/>
      <c r="D557" s="272" t="s">
        <v>1918</v>
      </c>
      <c r="E557" s="303">
        <f>'[1]4.31.'!$C$31</f>
        <v>91.58213936043677</v>
      </c>
    </row>
    <row r="558" spans="1:5" ht="31.5" customHeight="1" x14ac:dyDescent="0.2">
      <c r="A558" s="278" t="s">
        <v>2050</v>
      </c>
      <c r="B558" s="323" t="s">
        <v>963</v>
      </c>
      <c r="C558" s="324"/>
      <c r="D558" s="272" t="s">
        <v>2052</v>
      </c>
      <c r="E558" s="301">
        <f>'[1]4.31.1.'!$C$31</f>
        <v>177.28058401552823</v>
      </c>
    </row>
    <row r="559" spans="1:5" ht="31.5" customHeight="1" x14ac:dyDescent="0.2">
      <c r="A559" s="278" t="s">
        <v>2053</v>
      </c>
      <c r="B559" s="323" t="s">
        <v>963</v>
      </c>
      <c r="C559" s="324"/>
      <c r="D559" s="272" t="s">
        <v>2051</v>
      </c>
      <c r="E559" s="303">
        <f>'[1]4.31.2.'!$C$31</f>
        <v>245.83933973960134</v>
      </c>
    </row>
    <row r="560" spans="1:5" ht="33" customHeight="1" x14ac:dyDescent="0.2">
      <c r="A560" s="297"/>
      <c r="B560" s="321" t="s">
        <v>2057</v>
      </c>
      <c r="C560" s="322"/>
      <c r="D560" s="297"/>
      <c r="E560" s="301"/>
    </row>
    <row r="561" spans="1:5" ht="15" x14ac:dyDescent="0.2">
      <c r="A561" s="278" t="s">
        <v>1852</v>
      </c>
      <c r="B561" s="321" t="s">
        <v>1919</v>
      </c>
      <c r="C561" s="322"/>
      <c r="D561" s="272" t="s">
        <v>1896</v>
      </c>
      <c r="E561" s="303"/>
    </row>
    <row r="562" spans="1:5" ht="30" x14ac:dyDescent="0.2">
      <c r="A562" s="275" t="s">
        <v>2001</v>
      </c>
      <c r="B562" s="314" t="s">
        <v>1255</v>
      </c>
      <c r="C562" s="315"/>
      <c r="D562" s="271" t="s">
        <v>1224</v>
      </c>
      <c r="E562" s="302">
        <f>'[1]4.32.1.'!$C$26</f>
        <v>108.69844465509144</v>
      </c>
    </row>
    <row r="563" spans="1:5" ht="15" x14ac:dyDescent="0.2">
      <c r="A563" s="275" t="s">
        <v>2002</v>
      </c>
      <c r="B563" s="314" t="s">
        <v>1920</v>
      </c>
      <c r="C563" s="315"/>
      <c r="D563" s="271" t="s">
        <v>984</v>
      </c>
      <c r="E563" s="302">
        <f>'[1]4.32.2.'!$C$31</f>
        <v>114.43465374600052</v>
      </c>
    </row>
    <row r="564" spans="1:5" ht="48.75" customHeight="1" x14ac:dyDescent="0.2">
      <c r="A564" s="278" t="s">
        <v>1853</v>
      </c>
      <c r="B564" s="321" t="s">
        <v>1956</v>
      </c>
      <c r="C564" s="322"/>
      <c r="D564" s="272" t="s">
        <v>1894</v>
      </c>
      <c r="E564" s="301"/>
    </row>
    <row r="565" spans="1:5" ht="15" x14ac:dyDescent="0.2">
      <c r="A565" s="275" t="s">
        <v>2003</v>
      </c>
      <c r="B565" s="314" t="s">
        <v>1255</v>
      </c>
      <c r="C565" s="315"/>
      <c r="D565" s="271" t="s">
        <v>1432</v>
      </c>
      <c r="E565" s="302">
        <f>'[1]4.33.1.'!$C$27</f>
        <v>142.977822517128</v>
      </c>
    </row>
    <row r="566" spans="1:5" ht="15" x14ac:dyDescent="0.2">
      <c r="A566" s="275" t="s">
        <v>2004</v>
      </c>
      <c r="B566" s="314" t="s">
        <v>1921</v>
      </c>
      <c r="C566" s="315"/>
      <c r="D566" s="271" t="s">
        <v>1425</v>
      </c>
      <c r="E566" s="302">
        <f>'[1]4.33.2.'!$C$26</f>
        <v>160.11751144814627</v>
      </c>
    </row>
    <row r="567" spans="1:5" ht="28.5" customHeight="1" x14ac:dyDescent="0.2">
      <c r="A567" s="275" t="s">
        <v>2034</v>
      </c>
      <c r="B567" s="314" t="s">
        <v>1922</v>
      </c>
      <c r="C567" s="315"/>
      <c r="D567" s="271" t="s">
        <v>1425</v>
      </c>
      <c r="E567" s="302">
        <f>'[1]4.33.3.'!$C$26</f>
        <v>225.91751144814629</v>
      </c>
    </row>
    <row r="568" spans="1:5" ht="28.5" customHeight="1" x14ac:dyDescent="0.2">
      <c r="A568" s="275" t="s">
        <v>2035</v>
      </c>
      <c r="B568" s="314" t="s">
        <v>1923</v>
      </c>
      <c r="C568" s="315"/>
      <c r="D568" s="271" t="s">
        <v>1425</v>
      </c>
      <c r="E568" s="302">
        <f>'[1]4.33.4.'!$C$26</f>
        <v>96.172755724073141</v>
      </c>
    </row>
    <row r="569" spans="1:5" ht="53.25" customHeight="1" x14ac:dyDescent="0.2">
      <c r="A569" s="278" t="s">
        <v>1854</v>
      </c>
      <c r="B569" s="323" t="s">
        <v>1924</v>
      </c>
      <c r="C569" s="324"/>
      <c r="D569" s="272" t="s">
        <v>1925</v>
      </c>
      <c r="E569" s="301"/>
    </row>
    <row r="570" spans="1:5" ht="33.75" customHeight="1" x14ac:dyDescent="0.2">
      <c r="A570" s="279" t="s">
        <v>2036</v>
      </c>
      <c r="B570" s="319" t="s">
        <v>1926</v>
      </c>
      <c r="C570" s="320"/>
      <c r="D570" s="271" t="s">
        <v>1425</v>
      </c>
      <c r="E570" s="302">
        <f>'[1]4.34.1.'!$C$26</f>
        <v>211.53657824120114</v>
      </c>
    </row>
    <row r="571" spans="1:5" ht="15" x14ac:dyDescent="0.2">
      <c r="A571" s="279" t="s">
        <v>2037</v>
      </c>
      <c r="B571" s="319" t="s">
        <v>1229</v>
      </c>
      <c r="C571" s="320"/>
      <c r="D571" s="271" t="s">
        <v>1425</v>
      </c>
      <c r="E571" s="302">
        <f>'[1]4.34.2.'!$C$31</f>
        <v>213.83701460483752</v>
      </c>
    </row>
    <row r="572" spans="1:5" ht="30" x14ac:dyDescent="0.2">
      <c r="A572" s="280" t="s">
        <v>2005</v>
      </c>
      <c r="B572" s="323" t="s">
        <v>1957</v>
      </c>
      <c r="C572" s="324"/>
      <c r="D572" s="272" t="s">
        <v>1021</v>
      </c>
      <c r="E572" s="303">
        <f>'[1]4.35.'!$C$26</f>
        <v>211.53657824120114</v>
      </c>
    </row>
    <row r="573" spans="1:5" ht="15" x14ac:dyDescent="0.2">
      <c r="A573" s="279" t="s">
        <v>2006</v>
      </c>
      <c r="B573" s="323" t="s">
        <v>1927</v>
      </c>
      <c r="C573" s="324"/>
      <c r="D573" s="271" t="s">
        <v>1896</v>
      </c>
      <c r="E573" s="300"/>
    </row>
    <row r="574" spans="1:5" ht="15" x14ac:dyDescent="0.2">
      <c r="A574" s="279" t="s">
        <v>2038</v>
      </c>
      <c r="B574" s="319" t="s">
        <v>1255</v>
      </c>
      <c r="C574" s="320"/>
      <c r="D574" s="271" t="s">
        <v>1432</v>
      </c>
      <c r="E574" s="302">
        <f>'[1]4.36.1.'!$C$26</f>
        <v>108.69844465509144</v>
      </c>
    </row>
    <row r="575" spans="1:5" ht="15" x14ac:dyDescent="0.2">
      <c r="A575" s="279" t="s">
        <v>2039</v>
      </c>
      <c r="B575" s="319" t="s">
        <v>1928</v>
      </c>
      <c r="C575" s="320"/>
      <c r="D575" s="271" t="s">
        <v>1425</v>
      </c>
      <c r="E575" s="302">
        <f>'[1]4.36.2.'!$C$31</f>
        <v>110.99888101872779</v>
      </c>
    </row>
    <row r="576" spans="1:5" ht="30" x14ac:dyDescent="0.2">
      <c r="A576" s="280" t="s">
        <v>2007</v>
      </c>
      <c r="B576" s="321" t="s">
        <v>1929</v>
      </c>
      <c r="C576" s="322"/>
      <c r="D576" s="272" t="s">
        <v>1930</v>
      </c>
      <c r="E576" s="301"/>
    </row>
    <row r="577" spans="1:5" ht="15" x14ac:dyDescent="0.2">
      <c r="A577" s="279" t="s">
        <v>2040</v>
      </c>
      <c r="B577" s="319" t="s">
        <v>1255</v>
      </c>
      <c r="C577" s="320"/>
      <c r="D577" s="271" t="s">
        <v>1432</v>
      </c>
      <c r="E577" s="302">
        <f>'[1]4.39.1.'!$C$26</f>
        <v>108.69844465509144</v>
      </c>
    </row>
    <row r="578" spans="1:5" ht="15" x14ac:dyDescent="0.2">
      <c r="A578" s="279" t="s">
        <v>2041</v>
      </c>
      <c r="B578" s="319" t="s">
        <v>1342</v>
      </c>
      <c r="C578" s="320"/>
      <c r="D578" s="271" t="s">
        <v>1425</v>
      </c>
      <c r="E578" s="302">
        <f>'[1]4.39.2.'!$C$26</f>
        <v>314.37471182731088</v>
      </c>
    </row>
    <row r="579" spans="1:5" ht="15" x14ac:dyDescent="0.2">
      <c r="A579" s="279" t="s">
        <v>2042</v>
      </c>
      <c r="B579" s="319" t="s">
        <v>1931</v>
      </c>
      <c r="C579" s="320"/>
      <c r="D579" s="271" t="s">
        <v>1425</v>
      </c>
      <c r="E579" s="302">
        <f>'[1]4.39.3.'!$C$32</f>
        <v>325.64221182731086</v>
      </c>
    </row>
    <row r="580" spans="1:5" ht="28.5" customHeight="1" x14ac:dyDescent="0.2">
      <c r="A580" s="279" t="s">
        <v>2043</v>
      </c>
      <c r="B580" s="319" t="s">
        <v>1923</v>
      </c>
      <c r="C580" s="320"/>
      <c r="D580" s="271" t="s">
        <v>1425</v>
      </c>
      <c r="E580" s="302">
        <f>'[1]4.39.4.'!$C$26</f>
        <v>97.028355724073151</v>
      </c>
    </row>
    <row r="581" spans="1:5" ht="15" x14ac:dyDescent="0.2">
      <c r="A581" s="279" t="s">
        <v>2044</v>
      </c>
      <c r="B581" s="319" t="s">
        <v>1932</v>
      </c>
      <c r="C581" s="320"/>
      <c r="D581" s="271" t="s">
        <v>1425</v>
      </c>
      <c r="E581" s="300">
        <f>'[1]4.39.5.'!$C$26</f>
        <v>314.85471182731089</v>
      </c>
    </row>
    <row r="582" spans="1:5" ht="15" x14ac:dyDescent="0.2">
      <c r="A582" s="279" t="s">
        <v>2045</v>
      </c>
      <c r="B582" s="319" t="s">
        <v>1933</v>
      </c>
      <c r="C582" s="320"/>
      <c r="D582" s="271" t="s">
        <v>1425</v>
      </c>
      <c r="E582" s="302">
        <f>'[1]4.39.6.'!$C$26</f>
        <v>142.977822517128</v>
      </c>
    </row>
    <row r="583" spans="1:5" ht="15" x14ac:dyDescent="0.2">
      <c r="A583" s="279" t="s">
        <v>2046</v>
      </c>
      <c r="B583" s="319" t="s">
        <v>904</v>
      </c>
      <c r="C583" s="320"/>
      <c r="D583" s="271" t="s">
        <v>1425</v>
      </c>
      <c r="E583" s="302">
        <f>'[1]4.39.7.'!$C$26</f>
        <v>149.327822517128</v>
      </c>
    </row>
    <row r="584" spans="1:5" ht="15" x14ac:dyDescent="0.2">
      <c r="A584" s="279" t="s">
        <v>2047</v>
      </c>
      <c r="B584" s="319" t="s">
        <v>905</v>
      </c>
      <c r="C584" s="320"/>
      <c r="D584" s="271" t="s">
        <v>1425</v>
      </c>
      <c r="E584" s="302">
        <f>'[1]4.39.8.'!$C$26</f>
        <v>222.11751144814627</v>
      </c>
    </row>
    <row r="585" spans="1:5" ht="16.5" customHeight="1" x14ac:dyDescent="0.2">
      <c r="A585" s="279" t="s">
        <v>2048</v>
      </c>
      <c r="B585" s="319" t="s">
        <v>1934</v>
      </c>
      <c r="C585" s="320"/>
      <c r="D585" s="271" t="s">
        <v>1425</v>
      </c>
      <c r="E585" s="302">
        <f>'[1]4.39.9.'!$C$26</f>
        <v>148.977822517128</v>
      </c>
    </row>
    <row r="586" spans="1:5" ht="20.25" customHeight="1" x14ac:dyDescent="0.2">
      <c r="A586" s="279" t="s">
        <v>2049</v>
      </c>
      <c r="B586" s="319" t="s">
        <v>1935</v>
      </c>
      <c r="C586" s="320"/>
      <c r="D586" s="271" t="s">
        <v>1425</v>
      </c>
      <c r="E586" s="302">
        <f>'[1]4.39.10.'!$C$26</f>
        <v>217.23657824120113</v>
      </c>
    </row>
    <row r="587" spans="1:5" ht="15" x14ac:dyDescent="0.2">
      <c r="A587" s="279" t="s">
        <v>2008</v>
      </c>
      <c r="B587" s="314" t="s">
        <v>1936</v>
      </c>
      <c r="C587" s="315"/>
      <c r="D587" s="271" t="s">
        <v>1743</v>
      </c>
      <c r="E587" s="302">
        <f>'[1]4.41.'!$C$26</f>
        <v>108.69844465509144</v>
      </c>
    </row>
    <row r="588" spans="1:5" ht="30" x14ac:dyDescent="0.2">
      <c r="A588" s="279" t="s">
        <v>2009</v>
      </c>
      <c r="B588" s="314" t="s">
        <v>947</v>
      </c>
      <c r="C588" s="315"/>
      <c r="D588" s="271" t="s">
        <v>1937</v>
      </c>
      <c r="E588" s="302">
        <f>'[1]4.42.'!$C$26</f>
        <v>314.37471182731088</v>
      </c>
    </row>
    <row r="589" spans="1:5" ht="15" x14ac:dyDescent="0.2">
      <c r="A589" s="279"/>
      <c r="B589" s="316"/>
      <c r="C589" s="317"/>
      <c r="D589" s="276"/>
      <c r="E589" s="279"/>
    </row>
    <row r="590" spans="1:5" ht="20.100000000000001" customHeight="1" x14ac:dyDescent="0.2">
      <c r="A590" s="318" t="s">
        <v>1855</v>
      </c>
      <c r="B590" s="318"/>
      <c r="C590" s="318"/>
      <c r="D590" s="318"/>
      <c r="E590" s="318"/>
    </row>
    <row r="591" spans="1:5" ht="20.100000000000001" customHeight="1" x14ac:dyDescent="0.2">
      <c r="A591" s="281" t="s">
        <v>988</v>
      </c>
      <c r="B591" s="312" t="s">
        <v>990</v>
      </c>
      <c r="C591" s="313"/>
      <c r="D591" s="248" t="s">
        <v>1432</v>
      </c>
      <c r="E591" s="282">
        <f>'[1]5.1'!$C$24</f>
        <v>434.35253434443894</v>
      </c>
    </row>
    <row r="592" spans="1:5" ht="20.100000000000001" customHeight="1" x14ac:dyDescent="0.2">
      <c r="A592" s="281" t="s">
        <v>217</v>
      </c>
      <c r="B592" s="312" t="s">
        <v>991</v>
      </c>
      <c r="C592" s="313"/>
      <c r="D592" s="248" t="s">
        <v>1432</v>
      </c>
      <c r="E592" s="282">
        <f>'[1]5.2'!$C$24</f>
        <v>434.35253434443894</v>
      </c>
    </row>
    <row r="593" spans="1:6" ht="20.100000000000001" customHeight="1" x14ac:dyDescent="0.2">
      <c r="A593" s="281" t="s">
        <v>218</v>
      </c>
      <c r="B593" s="312" t="s">
        <v>992</v>
      </c>
      <c r="C593" s="313"/>
      <c r="D593" s="248" t="s">
        <v>1432</v>
      </c>
      <c r="E593" s="282">
        <f>'[1]5.3'!$C$24</f>
        <v>640.0288015166584</v>
      </c>
    </row>
    <row r="594" spans="1:6" ht="30" customHeight="1" x14ac:dyDescent="0.2">
      <c r="A594" s="281" t="s">
        <v>219</v>
      </c>
      <c r="B594" s="312" t="s">
        <v>993</v>
      </c>
      <c r="C594" s="313"/>
      <c r="D594" s="248" t="s">
        <v>1432</v>
      </c>
      <c r="E594" s="282">
        <f>'[1]5.4'!$C$24</f>
        <v>331.5144007583292</v>
      </c>
    </row>
    <row r="595" spans="1:6" ht="33" customHeight="1" x14ac:dyDescent="0.2">
      <c r="A595" s="281" t="s">
        <v>220</v>
      </c>
      <c r="B595" s="312" t="s">
        <v>994</v>
      </c>
      <c r="C595" s="313"/>
      <c r="D595" s="248" t="s">
        <v>1432</v>
      </c>
      <c r="E595" s="282">
        <f>'[1]5.5'!$C$24</f>
        <v>537.19066793054867</v>
      </c>
    </row>
    <row r="596" spans="1:6" ht="20.100000000000001" customHeight="1" x14ac:dyDescent="0.2">
      <c r="A596" s="281" t="s">
        <v>221</v>
      </c>
      <c r="B596" s="312" t="s">
        <v>995</v>
      </c>
      <c r="C596" s="313"/>
      <c r="D596" s="248" t="s">
        <v>1432</v>
      </c>
      <c r="E596" s="282">
        <f>'[1]5.6'!$C$24</f>
        <v>434.35253434443894</v>
      </c>
    </row>
    <row r="597" spans="1:6" ht="33" customHeight="1" x14ac:dyDescent="0.2">
      <c r="A597" s="281" t="s">
        <v>222</v>
      </c>
      <c r="B597" s="312" t="s">
        <v>999</v>
      </c>
      <c r="C597" s="313"/>
      <c r="D597" s="248" t="s">
        <v>982</v>
      </c>
      <c r="E597" s="282">
        <f>'[1]5.7'!$C$26</f>
        <v>640.0288015166584</v>
      </c>
    </row>
    <row r="598" spans="1:6" ht="35.25" customHeight="1" x14ac:dyDescent="0.2">
      <c r="A598" s="281" t="s">
        <v>223</v>
      </c>
      <c r="B598" s="312" t="s">
        <v>182</v>
      </c>
      <c r="C598" s="313"/>
      <c r="D598" s="248" t="s">
        <v>982</v>
      </c>
      <c r="E598" s="282">
        <f>'[1]5.8'!$C$26</f>
        <v>828.56537975785943</v>
      </c>
    </row>
    <row r="599" spans="1:6" ht="30.75" customHeight="1" x14ac:dyDescent="0.2">
      <c r="A599" s="281" t="s">
        <v>224</v>
      </c>
      <c r="B599" s="312" t="s">
        <v>183</v>
      </c>
      <c r="C599" s="313"/>
      <c r="D599" s="248" t="s">
        <v>982</v>
      </c>
      <c r="E599" s="282">
        <f>'[1]5.9'!$C$26</f>
        <v>1034.2416469300788</v>
      </c>
    </row>
    <row r="600" spans="1:6" ht="29.25" customHeight="1" x14ac:dyDescent="0.2">
      <c r="A600" s="281" t="s">
        <v>225</v>
      </c>
      <c r="B600" s="312" t="s">
        <v>930</v>
      </c>
      <c r="C600" s="313"/>
      <c r="D600" s="248" t="s">
        <v>982</v>
      </c>
      <c r="E600" s="282">
        <f>'[1]5.10'!$C$26</f>
        <v>1239.9179141022983</v>
      </c>
    </row>
    <row r="601" spans="1:6" ht="30" customHeight="1" x14ac:dyDescent="0.2">
      <c r="B601" s="183"/>
      <c r="C601" s="183"/>
      <c r="F601" s="254"/>
    </row>
    <row r="602" spans="1:6" x14ac:dyDescent="0.2">
      <c r="B602" s="311"/>
      <c r="C602" s="311"/>
    </row>
  </sheetData>
  <mergeCells count="579">
    <mergeCell ref="A11:B11"/>
    <mergeCell ref="A16:E16"/>
    <mergeCell ref="A17:E17"/>
    <mergeCell ref="A20:E20"/>
    <mergeCell ref="A21:E21"/>
    <mergeCell ref="A22:E22"/>
    <mergeCell ref="B533:C533"/>
    <mergeCell ref="A30:E30"/>
    <mergeCell ref="A31:E31"/>
    <mergeCell ref="B33:C33"/>
    <mergeCell ref="A34:E34"/>
    <mergeCell ref="B35:E35"/>
    <mergeCell ref="B36:C36"/>
    <mergeCell ref="A23:D23"/>
    <mergeCell ref="A24:E24"/>
    <mergeCell ref="A25:E25"/>
    <mergeCell ref="A26:E26"/>
    <mergeCell ref="A27:E27"/>
    <mergeCell ref="A28:E28"/>
    <mergeCell ref="B42:C42"/>
    <mergeCell ref="B43:C43"/>
    <mergeCell ref="B44:C44"/>
    <mergeCell ref="B45:C45"/>
    <mergeCell ref="B46:C46"/>
    <mergeCell ref="B47:C47"/>
    <mergeCell ref="B37:C37"/>
    <mergeCell ref="B38:C38"/>
    <mergeCell ref="B39:C39"/>
    <mergeCell ref="B40:C40"/>
    <mergeCell ref="B41:C41"/>
    <mergeCell ref="B53:C53"/>
    <mergeCell ref="B54:C54"/>
    <mergeCell ref="B55:C55"/>
    <mergeCell ref="B56:C56"/>
    <mergeCell ref="B48:C48"/>
    <mergeCell ref="B49:C49"/>
    <mergeCell ref="B50:E50"/>
    <mergeCell ref="B51:C51"/>
    <mergeCell ref="B52:C52"/>
    <mergeCell ref="B61:C61"/>
    <mergeCell ref="B62:C62"/>
    <mergeCell ref="B63:C63"/>
    <mergeCell ref="B64:C64"/>
    <mergeCell ref="B65:C65"/>
    <mergeCell ref="B57:C57"/>
    <mergeCell ref="B58:C58"/>
    <mergeCell ref="B59:C59"/>
    <mergeCell ref="B60:C60"/>
    <mergeCell ref="B70:C70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80:C80"/>
    <mergeCell ref="B81:C81"/>
    <mergeCell ref="B82:C82"/>
    <mergeCell ref="B83:C83"/>
    <mergeCell ref="B84:C84"/>
    <mergeCell ref="B85:C85"/>
    <mergeCell ref="B76:C76"/>
    <mergeCell ref="B77:C77"/>
    <mergeCell ref="B78:C78"/>
    <mergeCell ref="B79:C79"/>
    <mergeCell ref="B92:C92"/>
    <mergeCell ref="B93:C93"/>
    <mergeCell ref="B94:C94"/>
    <mergeCell ref="B95:C95"/>
    <mergeCell ref="B86:C86"/>
    <mergeCell ref="B87:C87"/>
    <mergeCell ref="B88:C88"/>
    <mergeCell ref="B89:C89"/>
    <mergeCell ref="B90:C90"/>
    <mergeCell ref="B91:C91"/>
    <mergeCell ref="B101:C101"/>
    <mergeCell ref="B102:C102"/>
    <mergeCell ref="B103:C103"/>
    <mergeCell ref="B104:C104"/>
    <mergeCell ref="B96:E96"/>
    <mergeCell ref="B97:C97"/>
    <mergeCell ref="B98:C98"/>
    <mergeCell ref="B99:C99"/>
    <mergeCell ref="B100:C100"/>
    <mergeCell ref="B109:C109"/>
    <mergeCell ref="B110:C110"/>
    <mergeCell ref="B112:C112"/>
    <mergeCell ref="B113:C113"/>
    <mergeCell ref="B114:C114"/>
    <mergeCell ref="B105:C105"/>
    <mergeCell ref="B106:C106"/>
    <mergeCell ref="B107:C107"/>
    <mergeCell ref="B108:C108"/>
    <mergeCell ref="B118:C118"/>
    <mergeCell ref="B119:C119"/>
    <mergeCell ref="B120:C120"/>
    <mergeCell ref="B121:C121"/>
    <mergeCell ref="B122:C122"/>
    <mergeCell ref="B123:C123"/>
    <mergeCell ref="B115:C115"/>
    <mergeCell ref="B116:C116"/>
    <mergeCell ref="B117:C117"/>
    <mergeCell ref="B130:C130"/>
    <mergeCell ref="B131:C131"/>
    <mergeCell ref="B132:C132"/>
    <mergeCell ref="B133:C133"/>
    <mergeCell ref="B134:C134"/>
    <mergeCell ref="B135:C135"/>
    <mergeCell ref="B124:C124"/>
    <mergeCell ref="B125:C125"/>
    <mergeCell ref="B126:C126"/>
    <mergeCell ref="B127:C127"/>
    <mergeCell ref="B128:C128"/>
    <mergeCell ref="B129:C129"/>
    <mergeCell ref="B146:C146"/>
    <mergeCell ref="B147:C147"/>
    <mergeCell ref="B148:C148"/>
    <mergeCell ref="B149:C149"/>
    <mergeCell ref="B150:C150"/>
    <mergeCell ref="B151:C151"/>
    <mergeCell ref="B136:C136"/>
    <mergeCell ref="B137:C137"/>
    <mergeCell ref="B138:C138"/>
    <mergeCell ref="B143:C143"/>
    <mergeCell ref="B145:E145"/>
    <mergeCell ref="B139:C139"/>
    <mergeCell ref="B140:C140"/>
    <mergeCell ref="B141:C141"/>
    <mergeCell ref="B142:C142"/>
    <mergeCell ref="B158:C158"/>
    <mergeCell ref="B159:C159"/>
    <mergeCell ref="B160:E160"/>
    <mergeCell ref="B161:C161"/>
    <mergeCell ref="B162:C162"/>
    <mergeCell ref="B152:C152"/>
    <mergeCell ref="B153:C153"/>
    <mergeCell ref="B154:C154"/>
    <mergeCell ref="B155:C155"/>
    <mergeCell ref="B156:C156"/>
    <mergeCell ref="B157:C157"/>
    <mergeCell ref="B168:C168"/>
    <mergeCell ref="B169:C169"/>
    <mergeCell ref="B170:C170"/>
    <mergeCell ref="B171:C171"/>
    <mergeCell ref="B163:C163"/>
    <mergeCell ref="B164:C164"/>
    <mergeCell ref="B165:C165"/>
    <mergeCell ref="B166:C166"/>
    <mergeCell ref="B167:C167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B174:C174"/>
    <mergeCell ref="B175:C175"/>
    <mergeCell ref="B176:C176"/>
    <mergeCell ref="B177:C177"/>
    <mergeCell ref="B190:C190"/>
    <mergeCell ref="B191:C191"/>
    <mergeCell ref="B192:C192"/>
    <mergeCell ref="B193:C193"/>
    <mergeCell ref="B194:C194"/>
    <mergeCell ref="B195:C195"/>
    <mergeCell ref="B184:C184"/>
    <mergeCell ref="B185:C185"/>
    <mergeCell ref="B186:C186"/>
    <mergeCell ref="B187:C187"/>
    <mergeCell ref="B188:C188"/>
    <mergeCell ref="B189:E189"/>
    <mergeCell ref="B200:E200"/>
    <mergeCell ref="B201:C201"/>
    <mergeCell ref="B202:C202"/>
    <mergeCell ref="B203:C203"/>
    <mergeCell ref="B204:C204"/>
    <mergeCell ref="B205:C205"/>
    <mergeCell ref="B196:C196"/>
    <mergeCell ref="B197:E197"/>
    <mergeCell ref="B198:C198"/>
    <mergeCell ref="B199:C199"/>
    <mergeCell ref="B212:C212"/>
    <mergeCell ref="B213:C213"/>
    <mergeCell ref="B214:C214"/>
    <mergeCell ref="B215:C215"/>
    <mergeCell ref="B216:C216"/>
    <mergeCell ref="B217:C217"/>
    <mergeCell ref="B206:C206"/>
    <mergeCell ref="B207:C207"/>
    <mergeCell ref="B208:C208"/>
    <mergeCell ref="B209:C209"/>
    <mergeCell ref="B210:C210"/>
    <mergeCell ref="B211:C211"/>
    <mergeCell ref="B224:C224"/>
    <mergeCell ref="B225:C225"/>
    <mergeCell ref="B226:C226"/>
    <mergeCell ref="B227:C227"/>
    <mergeCell ref="B228:C228"/>
    <mergeCell ref="B229:C229"/>
    <mergeCell ref="B218:C218"/>
    <mergeCell ref="B219:E219"/>
    <mergeCell ref="B220:C220"/>
    <mergeCell ref="B221:C221"/>
    <mergeCell ref="B222:C222"/>
    <mergeCell ref="B223:C223"/>
    <mergeCell ref="B236:C236"/>
    <mergeCell ref="B237:C237"/>
    <mergeCell ref="B238:C238"/>
    <mergeCell ref="B239:C239"/>
    <mergeCell ref="B240:C240"/>
    <mergeCell ref="B241:C241"/>
    <mergeCell ref="B230:C230"/>
    <mergeCell ref="B231:C231"/>
    <mergeCell ref="B232:C232"/>
    <mergeCell ref="B233:C233"/>
    <mergeCell ref="B234:C234"/>
    <mergeCell ref="B235:C235"/>
    <mergeCell ref="B248:C248"/>
    <mergeCell ref="B249:C249"/>
    <mergeCell ref="B250:C250"/>
    <mergeCell ref="B251:C251"/>
    <mergeCell ref="B252:C252"/>
    <mergeCell ref="B253:C253"/>
    <mergeCell ref="B242:C242"/>
    <mergeCell ref="B243:C243"/>
    <mergeCell ref="B244:E244"/>
    <mergeCell ref="B245:C245"/>
    <mergeCell ref="B246:C246"/>
    <mergeCell ref="B247:C247"/>
    <mergeCell ref="B260:C260"/>
    <mergeCell ref="B261:C261"/>
    <mergeCell ref="B262:C262"/>
    <mergeCell ref="B263:C263"/>
    <mergeCell ref="B264:C264"/>
    <mergeCell ref="B265:C265"/>
    <mergeCell ref="B254:C254"/>
    <mergeCell ref="B255:C255"/>
    <mergeCell ref="B256:C256"/>
    <mergeCell ref="B257:C257"/>
    <mergeCell ref="B258:C258"/>
    <mergeCell ref="B259:C259"/>
    <mergeCell ref="B272:C272"/>
    <mergeCell ref="B273:C273"/>
    <mergeCell ref="B274:C274"/>
    <mergeCell ref="B275:C275"/>
    <mergeCell ref="B276:C276"/>
    <mergeCell ref="B277:C277"/>
    <mergeCell ref="B266:C266"/>
    <mergeCell ref="B267:C267"/>
    <mergeCell ref="B268:C268"/>
    <mergeCell ref="B269:C269"/>
    <mergeCell ref="B270:C270"/>
    <mergeCell ref="B271:C271"/>
    <mergeCell ref="B284:C284"/>
    <mergeCell ref="B285:C285"/>
    <mergeCell ref="B286:C286"/>
    <mergeCell ref="B287:C287"/>
    <mergeCell ref="B288:C288"/>
    <mergeCell ref="B289:C289"/>
    <mergeCell ref="B278:C278"/>
    <mergeCell ref="B279:C279"/>
    <mergeCell ref="B280:C280"/>
    <mergeCell ref="B281:C281"/>
    <mergeCell ref="B282:C282"/>
    <mergeCell ref="B283:C283"/>
    <mergeCell ref="B296:C296"/>
    <mergeCell ref="B297:C297"/>
    <mergeCell ref="B298:C298"/>
    <mergeCell ref="B299:C299"/>
    <mergeCell ref="B300:C300"/>
    <mergeCell ref="B301:C301"/>
    <mergeCell ref="B290:C290"/>
    <mergeCell ref="B291:C291"/>
    <mergeCell ref="B292:C292"/>
    <mergeCell ref="B293:C293"/>
    <mergeCell ref="B294:C294"/>
    <mergeCell ref="B295:C295"/>
    <mergeCell ref="B308:C308"/>
    <mergeCell ref="B309:C309"/>
    <mergeCell ref="B310:C310"/>
    <mergeCell ref="B311:C311"/>
    <mergeCell ref="B312:C312"/>
    <mergeCell ref="B313:E313"/>
    <mergeCell ref="B302:C302"/>
    <mergeCell ref="B303:C303"/>
    <mergeCell ref="B304:C304"/>
    <mergeCell ref="B305:C305"/>
    <mergeCell ref="B306:C306"/>
    <mergeCell ref="B307:C307"/>
    <mergeCell ref="B320:C320"/>
    <mergeCell ref="B321:C321"/>
    <mergeCell ref="B322:C322"/>
    <mergeCell ref="B323:C323"/>
    <mergeCell ref="B324:C324"/>
    <mergeCell ref="B325:C325"/>
    <mergeCell ref="B314:C314"/>
    <mergeCell ref="B315:C315"/>
    <mergeCell ref="B316:C316"/>
    <mergeCell ref="B317:C317"/>
    <mergeCell ref="B318:C318"/>
    <mergeCell ref="B319:C319"/>
    <mergeCell ref="B332:C332"/>
    <mergeCell ref="B333:C333"/>
    <mergeCell ref="B334:C334"/>
    <mergeCell ref="B335:C335"/>
    <mergeCell ref="B336:C336"/>
    <mergeCell ref="B337:C337"/>
    <mergeCell ref="B326:C326"/>
    <mergeCell ref="B327:C327"/>
    <mergeCell ref="B328:C328"/>
    <mergeCell ref="B329:C329"/>
    <mergeCell ref="B330:C330"/>
    <mergeCell ref="B331:C331"/>
    <mergeCell ref="B344:E344"/>
    <mergeCell ref="B345:C345"/>
    <mergeCell ref="B346:C346"/>
    <mergeCell ref="B347:C347"/>
    <mergeCell ref="B348:C348"/>
    <mergeCell ref="B349:C349"/>
    <mergeCell ref="B338:C338"/>
    <mergeCell ref="B339:C339"/>
    <mergeCell ref="B340:C340"/>
    <mergeCell ref="B341:C341"/>
    <mergeCell ref="B342:C342"/>
    <mergeCell ref="B343:C343"/>
    <mergeCell ref="B356:C356"/>
    <mergeCell ref="B357:C357"/>
    <mergeCell ref="B358:C358"/>
    <mergeCell ref="B359:C359"/>
    <mergeCell ref="B360:C360"/>
    <mergeCell ref="B361:C361"/>
    <mergeCell ref="B350:C350"/>
    <mergeCell ref="B351:C351"/>
    <mergeCell ref="B352:C352"/>
    <mergeCell ref="B353:C353"/>
    <mergeCell ref="B354:C354"/>
    <mergeCell ref="B355:C355"/>
    <mergeCell ref="B368:C368"/>
    <mergeCell ref="B370:E370"/>
    <mergeCell ref="B371:C371"/>
    <mergeCell ref="B372:C372"/>
    <mergeCell ref="B373:C373"/>
    <mergeCell ref="B374:C374"/>
    <mergeCell ref="B362:C362"/>
    <mergeCell ref="B363:C363"/>
    <mergeCell ref="B364:C364"/>
    <mergeCell ref="B365:C365"/>
    <mergeCell ref="B366:C366"/>
    <mergeCell ref="B367:C367"/>
    <mergeCell ref="B381:C381"/>
    <mergeCell ref="B382:C382"/>
    <mergeCell ref="B383:C383"/>
    <mergeCell ref="B384:C384"/>
    <mergeCell ref="B385:C385"/>
    <mergeCell ref="B386:C386"/>
    <mergeCell ref="B375:E375"/>
    <mergeCell ref="B376:C376"/>
    <mergeCell ref="B377:C377"/>
    <mergeCell ref="B378:C378"/>
    <mergeCell ref="B379:C379"/>
    <mergeCell ref="B380:C380"/>
    <mergeCell ref="B393:C393"/>
    <mergeCell ref="B394:C394"/>
    <mergeCell ref="B395:C395"/>
    <mergeCell ref="B396:C396"/>
    <mergeCell ref="B397:C397"/>
    <mergeCell ref="B398:C398"/>
    <mergeCell ref="B387:C387"/>
    <mergeCell ref="B388:C388"/>
    <mergeCell ref="B389:C389"/>
    <mergeCell ref="B390:C390"/>
    <mergeCell ref="B391:C391"/>
    <mergeCell ref="B392:C392"/>
    <mergeCell ref="B405:C405"/>
    <mergeCell ref="B406:C406"/>
    <mergeCell ref="B407:C407"/>
    <mergeCell ref="B408:C408"/>
    <mergeCell ref="B409:C409"/>
    <mergeCell ref="B399:C399"/>
    <mergeCell ref="B400:C400"/>
    <mergeCell ref="B401:C401"/>
    <mergeCell ref="B402:C402"/>
    <mergeCell ref="B403:C403"/>
    <mergeCell ref="B404:C404"/>
    <mergeCell ref="B416:C416"/>
    <mergeCell ref="B417:C417"/>
    <mergeCell ref="B418:C418"/>
    <mergeCell ref="B419:C419"/>
    <mergeCell ref="B420:C420"/>
    <mergeCell ref="B421:C421"/>
    <mergeCell ref="B410:C410"/>
    <mergeCell ref="B411:C411"/>
    <mergeCell ref="B412:C412"/>
    <mergeCell ref="B413:C413"/>
    <mergeCell ref="B414:C414"/>
    <mergeCell ref="B415:C415"/>
    <mergeCell ref="B428:C428"/>
    <mergeCell ref="B429:C429"/>
    <mergeCell ref="B430:C430"/>
    <mergeCell ref="B431:C431"/>
    <mergeCell ref="B432:C432"/>
    <mergeCell ref="B433:C433"/>
    <mergeCell ref="B422:C422"/>
    <mergeCell ref="B423:C423"/>
    <mergeCell ref="B424:C424"/>
    <mergeCell ref="B425:C425"/>
    <mergeCell ref="B426:C426"/>
    <mergeCell ref="B427:C427"/>
    <mergeCell ref="B440:C440"/>
    <mergeCell ref="B441:C441"/>
    <mergeCell ref="B442:C442"/>
    <mergeCell ref="B443:C443"/>
    <mergeCell ref="B444:C444"/>
    <mergeCell ref="B445:C445"/>
    <mergeCell ref="B434:C434"/>
    <mergeCell ref="B435:C435"/>
    <mergeCell ref="B436:C436"/>
    <mergeCell ref="B437:C437"/>
    <mergeCell ref="B438:C438"/>
    <mergeCell ref="B439:C439"/>
    <mergeCell ref="B452:C452"/>
    <mergeCell ref="B453:C453"/>
    <mergeCell ref="B454:C454"/>
    <mergeCell ref="A456:E456"/>
    <mergeCell ref="B457:C457"/>
    <mergeCell ref="B458:C458"/>
    <mergeCell ref="B446:C446"/>
    <mergeCell ref="A447:E447"/>
    <mergeCell ref="A448:E448"/>
    <mergeCell ref="B449:C449"/>
    <mergeCell ref="B450:C450"/>
    <mergeCell ref="B451:C451"/>
    <mergeCell ref="A463:E463"/>
    <mergeCell ref="A464:E464"/>
    <mergeCell ref="B465:C465"/>
    <mergeCell ref="B466:C466"/>
    <mergeCell ref="B467:C467"/>
    <mergeCell ref="B459:C459"/>
    <mergeCell ref="B460:C460"/>
    <mergeCell ref="B461:C461"/>
    <mergeCell ref="B462:C462"/>
    <mergeCell ref="B474:C474"/>
    <mergeCell ref="B475:C475"/>
    <mergeCell ref="B476:C476"/>
    <mergeCell ref="B477:C477"/>
    <mergeCell ref="B478:C478"/>
    <mergeCell ref="B479:C479"/>
    <mergeCell ref="B468:C468"/>
    <mergeCell ref="B469:C469"/>
    <mergeCell ref="B470:C470"/>
    <mergeCell ref="B471:C471"/>
    <mergeCell ref="B472:C472"/>
    <mergeCell ref="B473:C473"/>
    <mergeCell ref="B484:C484"/>
    <mergeCell ref="B485:C485"/>
    <mergeCell ref="B486:C486"/>
    <mergeCell ref="B487:C487"/>
    <mergeCell ref="B480:C480"/>
    <mergeCell ref="B481:C481"/>
    <mergeCell ref="B482:C482"/>
    <mergeCell ref="B483:C483"/>
    <mergeCell ref="B494:C494"/>
    <mergeCell ref="B495:C495"/>
    <mergeCell ref="B496:C496"/>
    <mergeCell ref="A497:E497"/>
    <mergeCell ref="B498:C498"/>
    <mergeCell ref="B499:C499"/>
    <mergeCell ref="A488:E488"/>
    <mergeCell ref="B489:C489"/>
    <mergeCell ref="B490:C490"/>
    <mergeCell ref="B491:C491"/>
    <mergeCell ref="B492:C492"/>
    <mergeCell ref="B493:C493"/>
    <mergeCell ref="A506:E506"/>
    <mergeCell ref="B507:C507"/>
    <mergeCell ref="B508:C508"/>
    <mergeCell ref="B509:C509"/>
    <mergeCell ref="B510:C510"/>
    <mergeCell ref="B511:C511"/>
    <mergeCell ref="B500:C500"/>
    <mergeCell ref="B501:C501"/>
    <mergeCell ref="B502:C502"/>
    <mergeCell ref="B503:C503"/>
    <mergeCell ref="B504:C504"/>
    <mergeCell ref="B505:C505"/>
    <mergeCell ref="B518:C518"/>
    <mergeCell ref="B519:C519"/>
    <mergeCell ref="B520:C520"/>
    <mergeCell ref="B521:C521"/>
    <mergeCell ref="B512:C512"/>
    <mergeCell ref="B513:C513"/>
    <mergeCell ref="B514:C514"/>
    <mergeCell ref="B515:C515"/>
    <mergeCell ref="B516:C516"/>
    <mergeCell ref="B517:C517"/>
    <mergeCell ref="B528:C528"/>
    <mergeCell ref="B529:C529"/>
    <mergeCell ref="B530:C530"/>
    <mergeCell ref="B531:C531"/>
    <mergeCell ref="B532:C532"/>
    <mergeCell ref="B534:C534"/>
    <mergeCell ref="B522:C522"/>
    <mergeCell ref="B523:C523"/>
    <mergeCell ref="B524:C524"/>
    <mergeCell ref="B525:C525"/>
    <mergeCell ref="B526:C526"/>
    <mergeCell ref="B527:C527"/>
    <mergeCell ref="B541:C541"/>
    <mergeCell ref="B542:C542"/>
    <mergeCell ref="B543:C543"/>
    <mergeCell ref="B544:C544"/>
    <mergeCell ref="B545:C545"/>
    <mergeCell ref="B546:C546"/>
    <mergeCell ref="B535:C535"/>
    <mergeCell ref="B536:C536"/>
    <mergeCell ref="B537:C537"/>
    <mergeCell ref="B538:C538"/>
    <mergeCell ref="B539:C539"/>
    <mergeCell ref="B540:C540"/>
    <mergeCell ref="B553:C553"/>
    <mergeCell ref="B554:C554"/>
    <mergeCell ref="B555:C555"/>
    <mergeCell ref="B556:C556"/>
    <mergeCell ref="B557:C557"/>
    <mergeCell ref="B558:C558"/>
    <mergeCell ref="B547:C547"/>
    <mergeCell ref="B548:C548"/>
    <mergeCell ref="B549:C549"/>
    <mergeCell ref="B550:C550"/>
    <mergeCell ref="B551:C551"/>
    <mergeCell ref="B552:C552"/>
    <mergeCell ref="B565:C565"/>
    <mergeCell ref="B566:C566"/>
    <mergeCell ref="B567:C567"/>
    <mergeCell ref="B568:C568"/>
    <mergeCell ref="B569:C569"/>
    <mergeCell ref="B570:C570"/>
    <mergeCell ref="B559:C559"/>
    <mergeCell ref="B560:C560"/>
    <mergeCell ref="B561:C561"/>
    <mergeCell ref="B562:C562"/>
    <mergeCell ref="B563:C563"/>
    <mergeCell ref="B564:C564"/>
    <mergeCell ref="B576:C576"/>
    <mergeCell ref="B577:C577"/>
    <mergeCell ref="B578:C578"/>
    <mergeCell ref="B579:C579"/>
    <mergeCell ref="B580:C580"/>
    <mergeCell ref="B571:C571"/>
    <mergeCell ref="B572:C572"/>
    <mergeCell ref="B573:C573"/>
    <mergeCell ref="B574:C574"/>
    <mergeCell ref="B575:C575"/>
    <mergeCell ref="B587:C587"/>
    <mergeCell ref="B588:C588"/>
    <mergeCell ref="B589:C589"/>
    <mergeCell ref="A590:E590"/>
    <mergeCell ref="B591:C591"/>
    <mergeCell ref="B581:C581"/>
    <mergeCell ref="B582:C582"/>
    <mergeCell ref="B583:C583"/>
    <mergeCell ref="B584:C584"/>
    <mergeCell ref="B585:C585"/>
    <mergeCell ref="B586:C586"/>
    <mergeCell ref="B602:C602"/>
    <mergeCell ref="B597:C597"/>
    <mergeCell ref="B598:C598"/>
    <mergeCell ref="B599:C599"/>
    <mergeCell ref="B600:C600"/>
    <mergeCell ref="B592:C592"/>
    <mergeCell ref="B593:C593"/>
    <mergeCell ref="B594:C594"/>
    <mergeCell ref="B595:C595"/>
    <mergeCell ref="B596:C596"/>
  </mergeCells>
  <pageMargins left="0.59055118110236227" right="0.19685039370078741" top="0.59055118110236227" bottom="0.59055118110236227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57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710937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4.25" x14ac:dyDescent="0.2">
      <c r="A3" s="133" t="s">
        <v>30</v>
      </c>
      <c r="B3" s="107"/>
    </row>
    <row r="4" spans="1:5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41</v>
      </c>
      <c r="E5" s="118" t="e">
        <f>B5/C5*D5</f>
        <v>#REF!</v>
      </c>
    </row>
    <row r="6" spans="1:5" ht="18" customHeight="1" x14ac:dyDescent="0.2">
      <c r="A6" s="123"/>
      <c r="B6" s="111"/>
      <c r="C6" s="112"/>
      <c r="D6" s="130"/>
      <c r="E6" s="114"/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7.25" customHeight="1" x14ac:dyDescent="0.2">
      <c r="A11" s="142" t="s">
        <v>1833</v>
      </c>
      <c r="B11" s="146" t="s">
        <v>1508</v>
      </c>
      <c r="C11" s="160">
        <v>1</v>
      </c>
      <c r="D11" s="309" t="e">
        <f>#REF!</f>
        <v>#REF!</v>
      </c>
      <c r="E11" s="125" t="e">
        <f>C11*D11</f>
        <v>#REF!</v>
      </c>
    </row>
    <row r="12" spans="1:5" ht="17.25" customHeight="1" x14ac:dyDescent="0.2">
      <c r="A12" s="142"/>
      <c r="B12" s="146"/>
      <c r="C12" s="160"/>
      <c r="D12" s="130"/>
      <c r="E12" s="125"/>
    </row>
    <row r="13" spans="1:5" ht="17.25" customHeight="1" x14ac:dyDescent="0.2">
      <c r="A13" s="142"/>
      <c r="B13" s="146"/>
      <c r="C13" s="143"/>
      <c r="D13" s="130"/>
      <c r="E13" s="147"/>
    </row>
    <row r="14" spans="1:5" ht="16.5" customHeight="1" x14ac:dyDescent="0.2">
      <c r="A14" s="120" t="s">
        <v>84</v>
      </c>
      <c r="B14" s="110"/>
      <c r="C14" s="110"/>
      <c r="D14" s="110"/>
      <c r="E14" s="118" t="e">
        <f>SUM(E11:E13)</f>
        <v>#REF!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9.5" customHeight="1" x14ac:dyDescent="0.2">
      <c r="A19" s="407" t="s">
        <v>1499</v>
      </c>
      <c r="B19" s="407"/>
      <c r="C19" s="164" t="e">
        <f>C17*C18</f>
        <v>#REF!</v>
      </c>
    </row>
    <row r="20" spans="1:4" ht="32.2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19.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 t="e">
        <f>E14</f>
        <v>#REF!</v>
      </c>
    </row>
    <row r="24" spans="1:4" ht="27" customHeight="1" x14ac:dyDescent="0.2">
      <c r="A24" s="404" t="s">
        <v>1504</v>
      </c>
      <c r="B24" s="404"/>
      <c r="C24" s="110"/>
    </row>
    <row r="25" spans="1:4" ht="21.7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3" spans="1:3" x14ac:dyDescent="0.2">
      <c r="A33" s="137" t="s">
        <v>1864</v>
      </c>
      <c r="C33" s="137" t="s">
        <v>1881</v>
      </c>
    </row>
  </sheetData>
  <mergeCells count="10">
    <mergeCell ref="A24:B24"/>
    <mergeCell ref="A25:B25"/>
    <mergeCell ref="A26:B26"/>
    <mergeCell ref="A27:B27"/>
    <mergeCell ref="A17:B17"/>
    <mergeCell ref="A18:B18"/>
    <mergeCell ref="A19:B19"/>
    <mergeCell ref="A23:B23"/>
    <mergeCell ref="A22:B22"/>
    <mergeCell ref="A21:B21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9">
    <tabColor indexed="57"/>
  </sheetPr>
  <dimension ref="A2:E31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541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60</v>
      </c>
      <c r="E5" s="207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6">
        <v>11</v>
      </c>
      <c r="E6" s="207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207" t="e">
        <f>SUM(E5:E6)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ht="16.5" customHeight="1" x14ac:dyDescent="0.2">
      <c r="A11" s="142" t="s">
        <v>1875</v>
      </c>
      <c r="B11" s="146" t="s">
        <v>1508</v>
      </c>
      <c r="C11" s="161">
        <v>1</v>
      </c>
      <c r="D11" s="139">
        <v>23</v>
      </c>
      <c r="E11" s="206">
        <f>C11*D11</f>
        <v>23</v>
      </c>
    </row>
    <row r="12" spans="1:5" ht="18" customHeight="1" x14ac:dyDescent="0.2">
      <c r="A12" s="138" t="s">
        <v>84</v>
      </c>
      <c r="B12" s="123"/>
      <c r="C12" s="123"/>
      <c r="D12" s="123"/>
      <c r="E12" s="207">
        <f>SUM(E11:E11)</f>
        <v>23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8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4.7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8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23</v>
      </c>
    </row>
    <row r="22" spans="1:3" ht="27" customHeight="1" x14ac:dyDescent="0.2">
      <c r="A22" s="404" t="s">
        <v>1504</v>
      </c>
      <c r="B22" s="404"/>
      <c r="C22" s="118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1" spans="1:3" x14ac:dyDescent="0.2">
      <c r="A31" s="137" t="s">
        <v>1864</v>
      </c>
      <c r="C31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0">
    <tabColor indexed="57"/>
  </sheetPr>
  <dimension ref="A2:E30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542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30</v>
      </c>
      <c r="E5" s="207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11</v>
      </c>
      <c r="E6" s="207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207" t="e">
        <f>SUM(E5:E6)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ht="15.75" customHeight="1" x14ac:dyDescent="0.2">
      <c r="A11" s="142" t="s">
        <v>1875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7.25" customHeight="1" x14ac:dyDescent="0.2">
      <c r="A12" s="138" t="s">
        <v>84</v>
      </c>
      <c r="B12" s="123"/>
      <c r="C12" s="123"/>
      <c r="D12" s="123"/>
      <c r="E12" s="207">
        <f>SUM(E11:E11)</f>
        <v>46</v>
      </c>
    </row>
    <row r="13" spans="1:5" x14ac:dyDescent="0.2">
      <c r="A13" s="137"/>
      <c r="B13" s="137"/>
      <c r="C13" s="137"/>
      <c r="D13" s="137"/>
      <c r="E13" s="137"/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8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27.7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8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8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0" spans="1:3" x14ac:dyDescent="0.2">
      <c r="A30" s="137" t="s">
        <v>1864</v>
      </c>
      <c r="C30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1">
    <tabColor indexed="57"/>
  </sheetPr>
  <dimension ref="A2:E30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543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31</v>
      </c>
      <c r="E5" s="207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30</v>
      </c>
      <c r="E6" s="207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207" t="e">
        <f>SUM(E5:E6)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ht="16.5" customHeight="1" x14ac:dyDescent="0.2">
      <c r="A11" s="142" t="s">
        <v>1875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s="140" customFormat="1" ht="17.25" customHeight="1" x14ac:dyDescent="0.2">
      <c r="A12" s="138" t="s">
        <v>84</v>
      </c>
      <c r="B12" s="123"/>
      <c r="C12" s="123"/>
      <c r="D12" s="123"/>
      <c r="E12" s="207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8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4.7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8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8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2">
    <tabColor indexed="57"/>
  </sheetPr>
  <dimension ref="A2:E30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544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40</v>
      </c>
      <c r="E5" s="206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34</v>
      </c>
      <c r="E6" s="206" t="e">
        <f>B6/C6*D6</f>
        <v>#REF!</v>
      </c>
    </row>
    <row r="7" spans="1:5" ht="18" customHeight="1" x14ac:dyDescent="0.2">
      <c r="A7" s="138" t="s">
        <v>1490</v>
      </c>
      <c r="B7" s="146"/>
      <c r="C7" s="208"/>
      <c r="D7" s="139"/>
      <c r="E7" s="206" t="e">
        <f>SUM(E5:E6)</f>
        <v>#REF!</v>
      </c>
    </row>
    <row r="8" spans="1:5" x14ac:dyDescent="0.2">
      <c r="A8" s="141"/>
      <c r="B8" s="141"/>
      <c r="C8" s="141"/>
      <c r="D8" s="141"/>
      <c r="E8" s="141"/>
    </row>
    <row r="9" spans="1:5" x14ac:dyDescent="0.2">
      <c r="A9" s="141"/>
      <c r="B9" s="141"/>
      <c r="C9" s="141"/>
      <c r="D9" s="141"/>
      <c r="E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5" ht="14.25" customHeight="1" x14ac:dyDescent="0.2">
      <c r="A11" s="142" t="s">
        <v>1875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6.5" customHeight="1" x14ac:dyDescent="0.2">
      <c r="A12" s="138" t="s">
        <v>84</v>
      </c>
      <c r="B12" s="138"/>
      <c r="C12" s="138"/>
      <c r="D12" s="138"/>
      <c r="E12" s="206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8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3.2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8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8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ht="8.25" customHeight="1" x14ac:dyDescent="0.2"/>
    <row r="30" spans="1:3" x14ac:dyDescent="0.2">
      <c r="A30" s="137" t="s">
        <v>1864</v>
      </c>
      <c r="C30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3">
    <tabColor indexed="57"/>
  </sheetPr>
  <dimension ref="A2:G29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7" x14ac:dyDescent="0.2">
      <c r="A2" s="107"/>
      <c r="B2" s="107"/>
    </row>
    <row r="3" spans="1:7" ht="28.5" customHeight="1" x14ac:dyDescent="0.2">
      <c r="A3" s="411" t="s">
        <v>545</v>
      </c>
      <c r="B3" s="412"/>
      <c r="C3" s="412"/>
      <c r="D3" s="412"/>
      <c r="E3" s="412"/>
    </row>
    <row r="4" spans="1:7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7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20</v>
      </c>
      <c r="E5" s="206" t="e">
        <f>B5/C5*D5</f>
        <v>#REF!</v>
      </c>
      <c r="F5" s="141"/>
      <c r="G5" s="137"/>
    </row>
    <row r="6" spans="1:7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16</v>
      </c>
      <c r="E6" s="206" t="e">
        <f>B6/C6*D6</f>
        <v>#REF!</v>
      </c>
      <c r="F6" s="141"/>
      <c r="G6" s="137"/>
    </row>
    <row r="7" spans="1:7" ht="18" customHeight="1" x14ac:dyDescent="0.2">
      <c r="A7" s="138" t="s">
        <v>1490</v>
      </c>
      <c r="B7" s="146"/>
      <c r="C7" s="208"/>
      <c r="D7" s="139"/>
      <c r="E7" s="206" t="e">
        <f>SUM(E5:E6)</f>
        <v>#REF!</v>
      </c>
      <c r="F7" s="141"/>
      <c r="G7" s="137"/>
    </row>
    <row r="8" spans="1:7" x14ac:dyDescent="0.2">
      <c r="A8" s="141"/>
      <c r="B8" s="141"/>
      <c r="C8" s="141"/>
      <c r="D8" s="141"/>
      <c r="E8" s="141"/>
      <c r="F8" s="141"/>
      <c r="G8" s="137"/>
    </row>
    <row r="9" spans="1:7" x14ac:dyDescent="0.2">
      <c r="A9" s="141"/>
      <c r="B9" s="141"/>
      <c r="C9" s="141"/>
      <c r="D9" s="141"/>
      <c r="E9" s="141"/>
      <c r="F9" s="141"/>
      <c r="G9" s="137"/>
    </row>
    <row r="10" spans="1:7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  <c r="F10" s="141"/>
      <c r="G10" s="137"/>
    </row>
    <row r="11" spans="1:7" ht="14.25" customHeight="1" x14ac:dyDescent="0.2">
      <c r="A11" s="142" t="s">
        <v>1875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41"/>
      <c r="G11" s="137"/>
    </row>
    <row r="12" spans="1:7" ht="20.25" customHeight="1" x14ac:dyDescent="0.2">
      <c r="A12" s="138" t="s">
        <v>84</v>
      </c>
      <c r="B12" s="138"/>
      <c r="C12" s="138"/>
      <c r="D12" s="138"/>
      <c r="E12" s="206">
        <f>SUM(E11:E11)</f>
        <v>46</v>
      </c>
      <c r="F12" s="141"/>
      <c r="G12" s="137"/>
    </row>
    <row r="14" spans="1:7" ht="17.25" customHeight="1" x14ac:dyDescent="0.2">
      <c r="A14" s="172" t="s">
        <v>1496</v>
      </c>
      <c r="B14" s="107"/>
      <c r="C14" s="107"/>
    </row>
    <row r="15" spans="1:7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7" ht="25.5" customHeight="1" x14ac:dyDescent="0.2">
      <c r="A16" s="404" t="s">
        <v>1498</v>
      </c>
      <c r="B16" s="404"/>
      <c r="C16" s="118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1.7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8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8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7" spans="1:3" ht="24.75" customHeight="1" x14ac:dyDescent="0.2"/>
    <row r="28" spans="1:3" ht="15" customHeight="1" x14ac:dyDescent="0.2"/>
    <row r="29" spans="1:3" x14ac:dyDescent="0.2">
      <c r="A29" s="137" t="s">
        <v>1864</v>
      </c>
      <c r="C29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4">
    <tabColor indexed="57"/>
  </sheetPr>
  <dimension ref="A2:E30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546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25</v>
      </c>
      <c r="E5" s="207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21</v>
      </c>
      <c r="E6" s="207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207" t="e">
        <f>SUM(E5:E6)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ht="18" customHeight="1" x14ac:dyDescent="0.2">
      <c r="A11" s="142" t="s">
        <v>1875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6.5" customHeight="1" x14ac:dyDescent="0.2">
      <c r="A12" s="138" t="s">
        <v>84</v>
      </c>
      <c r="B12" s="123"/>
      <c r="C12" s="123"/>
      <c r="D12" s="123"/>
      <c r="E12" s="207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8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27.7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8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8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0" spans="1:3" x14ac:dyDescent="0.2">
      <c r="A30" s="137" t="s">
        <v>1864</v>
      </c>
      <c r="C30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5">
    <tabColor indexed="57"/>
  </sheetPr>
  <dimension ref="A2:E29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547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30</v>
      </c>
      <c r="E5" s="207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25</v>
      </c>
      <c r="E6" s="207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207" t="e">
        <f>SUM(E5:E6)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ht="16.5" customHeight="1" x14ac:dyDescent="0.2">
      <c r="A11" s="142" t="s">
        <v>1875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6.5" customHeight="1" x14ac:dyDescent="0.2">
      <c r="A12" s="138" t="s">
        <v>84</v>
      </c>
      <c r="B12" s="123"/>
      <c r="C12" s="123"/>
      <c r="D12" s="123"/>
      <c r="E12" s="207">
        <f>SUM(E11:E11)</f>
        <v>46</v>
      </c>
    </row>
    <row r="13" spans="1:5" x14ac:dyDescent="0.2">
      <c r="A13" s="137"/>
      <c r="B13" s="137"/>
      <c r="C13" s="137"/>
      <c r="D13" s="137"/>
      <c r="E13" s="137"/>
    </row>
    <row r="14" spans="1:5" ht="17.25" customHeight="1" x14ac:dyDescent="0.2">
      <c r="A14" s="172" t="s">
        <v>1496</v>
      </c>
      <c r="B14" s="209"/>
      <c r="C14" s="209"/>
      <c r="D14" s="137"/>
      <c r="E14" s="137"/>
    </row>
    <row r="15" spans="1:5" ht="18" customHeight="1" x14ac:dyDescent="0.2">
      <c r="A15" s="413" t="s">
        <v>1497</v>
      </c>
      <c r="B15" s="413"/>
      <c r="C15" s="186" t="e">
        <f>#REF!</f>
        <v>#REF!</v>
      </c>
      <c r="D15" s="210"/>
      <c r="E15" s="137"/>
    </row>
    <row r="16" spans="1:5" ht="25.5" customHeight="1" x14ac:dyDescent="0.2">
      <c r="A16" s="404" t="s">
        <v>1498</v>
      </c>
      <c r="B16" s="404"/>
      <c r="C16" s="118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33.7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8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8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.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6">
    <tabColor indexed="57"/>
  </sheetPr>
  <dimension ref="A2:E31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548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35</v>
      </c>
      <c r="E5" s="207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30</v>
      </c>
      <c r="E6" s="207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207" t="e">
        <f>SUM(E5:E6)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ht="16.5" customHeight="1" x14ac:dyDescent="0.2">
      <c r="A11" s="142" t="s">
        <v>1875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7.25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8" t="e">
        <f>E7</f>
        <v>#REF!</v>
      </c>
    </row>
    <row r="17" spans="1:3" ht="19.5" customHeight="1" x14ac:dyDescent="0.2">
      <c r="A17" s="407" t="s">
        <v>1499</v>
      </c>
      <c r="B17" s="407"/>
      <c r="C17" s="164" t="e">
        <f>C15*C16</f>
        <v>#REF!</v>
      </c>
    </row>
    <row r="18" spans="1:3" ht="36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2.5" customHeight="1" x14ac:dyDescent="0.2">
      <c r="A20" s="410" t="s">
        <v>1502</v>
      </c>
      <c r="B20" s="404"/>
      <c r="C20" s="118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8"/>
    </row>
    <row r="23" spans="1:3" ht="21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1" spans="1:3" x14ac:dyDescent="0.2">
      <c r="A31" s="137" t="s">
        <v>1864</v>
      </c>
      <c r="C31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4">
    <tabColor indexed="57"/>
  </sheetPr>
  <dimension ref="A2:E31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549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40</v>
      </c>
      <c r="E5" s="207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34</v>
      </c>
      <c r="E6" s="207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207" t="e">
        <f>SUM(E5:E6)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ht="16.5" customHeight="1" x14ac:dyDescent="0.2">
      <c r="A11" s="142" t="s">
        <v>1875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7.25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8" t="e">
        <f>E7</f>
        <v>#REF!</v>
      </c>
    </row>
    <row r="17" spans="1:3" ht="19.5" customHeight="1" x14ac:dyDescent="0.2">
      <c r="A17" s="407" t="s">
        <v>1499</v>
      </c>
      <c r="B17" s="407"/>
      <c r="C17" s="164" t="e">
        <f>C15*C16</f>
        <v>#REF!</v>
      </c>
    </row>
    <row r="18" spans="1:3" ht="36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2.5" customHeight="1" x14ac:dyDescent="0.2">
      <c r="A20" s="410" t="s">
        <v>1502</v>
      </c>
      <c r="B20" s="404"/>
      <c r="C20" s="118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8"/>
    </row>
    <row r="23" spans="1:3" ht="21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1" spans="1:3" x14ac:dyDescent="0.2">
      <c r="A31" s="137" t="s">
        <v>1864</v>
      </c>
      <c r="C31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9">
    <tabColor indexed="57"/>
  </sheetPr>
  <dimension ref="A2:E31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550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40</v>
      </c>
      <c r="E5" s="114" t="e">
        <f>B5/C5*D5</f>
        <v>#REF!</v>
      </c>
    </row>
    <row r="6" spans="1:5" ht="18" customHeight="1" x14ac:dyDescent="0.2">
      <c r="A6" s="110" t="s">
        <v>1489</v>
      </c>
      <c r="B6" s="158" t="e">
        <f>B5</f>
        <v>#REF!</v>
      </c>
      <c r="C6" s="112">
        <v>9870</v>
      </c>
      <c r="D6" s="136">
        <v>34</v>
      </c>
      <c r="E6" s="114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87" t="s">
        <v>1491</v>
      </c>
      <c r="B10" s="187" t="s">
        <v>1492</v>
      </c>
      <c r="C10" s="187" t="s">
        <v>1493</v>
      </c>
      <c r="D10" s="188" t="s">
        <v>1494</v>
      </c>
      <c r="E10" s="188" t="s">
        <v>1495</v>
      </c>
    </row>
    <row r="11" spans="1:5" ht="16.5" customHeight="1" x14ac:dyDescent="0.2">
      <c r="A11" s="142" t="s">
        <v>1875</v>
      </c>
      <c r="B11" s="159" t="s">
        <v>1508</v>
      </c>
      <c r="C11" s="116">
        <v>2</v>
      </c>
      <c r="D11" s="116">
        <v>23</v>
      </c>
      <c r="E11" s="125">
        <f>C11*D11</f>
        <v>46</v>
      </c>
    </row>
    <row r="12" spans="1:5" s="140" customFormat="1" ht="16.5" hidden="1" customHeight="1" x14ac:dyDescent="0.25">
      <c r="A12" s="192"/>
      <c r="B12" s="159"/>
      <c r="C12" s="225"/>
      <c r="D12" s="226"/>
      <c r="E12" s="227"/>
    </row>
    <row r="13" spans="1:5" ht="16.5" customHeight="1" x14ac:dyDescent="0.2">
      <c r="A13" s="189" t="s">
        <v>84</v>
      </c>
      <c r="B13" s="190"/>
      <c r="C13" s="190"/>
      <c r="D13" s="190"/>
      <c r="E13" s="191">
        <f>SUM(E11:E12)</f>
        <v>46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39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1.7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0.25" customHeight="1" x14ac:dyDescent="0.2">
      <c r="A24" s="404" t="s">
        <v>1505</v>
      </c>
      <c r="B24" s="404"/>
      <c r="C24" s="118" t="e">
        <f>C18</f>
        <v>#REF!</v>
      </c>
    </row>
    <row r="25" spans="1:3" ht="19.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1" spans="1:3" x14ac:dyDescent="0.2">
      <c r="A31" s="137" t="s">
        <v>1864</v>
      </c>
      <c r="C31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57"/>
  </sheetPr>
  <dimension ref="A2:E31"/>
  <sheetViews>
    <sheetView workbookViewId="0">
      <selection activeCell="A3" sqref="A3:E3"/>
    </sheetView>
  </sheetViews>
  <sheetFormatPr defaultRowHeight="12.75" x14ac:dyDescent="0.2"/>
  <cols>
    <col min="1" max="1" width="21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4.25" x14ac:dyDescent="0.2">
      <c r="A3" s="124" t="s">
        <v>1599</v>
      </c>
      <c r="B3" s="107"/>
    </row>
    <row r="4" spans="1:5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85">
        <v>9870</v>
      </c>
      <c r="D5" s="136">
        <v>11</v>
      </c>
      <c r="E5" s="118" t="e">
        <f>B5/C5*D5</f>
        <v>#REF!</v>
      </c>
    </row>
    <row r="6" spans="1:5" ht="18" customHeight="1" x14ac:dyDescent="0.2">
      <c r="A6" s="110" t="s">
        <v>1490</v>
      </c>
      <c r="B6" s="115"/>
      <c r="C6" s="112"/>
      <c r="D6" s="113"/>
      <c r="E6" s="118" t="e">
        <f>E5</f>
        <v>#REF!</v>
      </c>
    </row>
    <row r="9" spans="1:5" ht="51" x14ac:dyDescent="0.2">
      <c r="A9" s="109" t="s">
        <v>1491</v>
      </c>
      <c r="B9" s="109" t="s">
        <v>1492</v>
      </c>
      <c r="C9" s="109" t="s">
        <v>1493</v>
      </c>
      <c r="D9" s="116" t="s">
        <v>1494</v>
      </c>
      <c r="E9" s="116" t="s">
        <v>1495</v>
      </c>
    </row>
    <row r="10" spans="1:5" s="140" customFormat="1" ht="17.25" customHeight="1" x14ac:dyDescent="0.2">
      <c r="A10" s="142" t="s">
        <v>1833</v>
      </c>
      <c r="B10" s="146" t="s">
        <v>1508</v>
      </c>
      <c r="C10" s="160">
        <v>1</v>
      </c>
      <c r="D10" s="309" t="e">
        <f>#REF!</f>
        <v>#REF!</v>
      </c>
      <c r="E10" s="125" t="e">
        <f>C10*D10</f>
        <v>#REF!</v>
      </c>
    </row>
    <row r="11" spans="1:5" s="140" customFormat="1" ht="17.25" customHeight="1" x14ac:dyDescent="0.2">
      <c r="A11" s="142"/>
      <c r="B11" s="146"/>
      <c r="C11" s="160"/>
      <c r="D11" s="130"/>
      <c r="E11" s="125"/>
    </row>
    <row r="12" spans="1:5" s="140" customFormat="1" ht="17.25" customHeight="1" x14ac:dyDescent="0.2">
      <c r="A12" s="145"/>
      <c r="B12" s="146"/>
      <c r="C12" s="160"/>
      <c r="D12" s="130"/>
      <c r="E12" s="163"/>
    </row>
    <row r="13" spans="1:5" ht="17.25" customHeight="1" x14ac:dyDescent="0.2">
      <c r="A13" s="120" t="s">
        <v>84</v>
      </c>
      <c r="B13" s="110"/>
      <c r="C13" s="110"/>
      <c r="D13" s="110"/>
      <c r="E13" s="118" t="e">
        <f>SUM(E10:E12)</f>
        <v>#REF!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8" t="e">
        <f>E6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32.2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8" t="e">
        <f>E6</f>
        <v>#REF!</v>
      </c>
    </row>
    <row r="22" spans="1:3" ht="19.5" customHeight="1" x14ac:dyDescent="0.2">
      <c r="A22" s="404" t="s">
        <v>1503</v>
      </c>
      <c r="B22" s="404"/>
      <c r="C22" s="118" t="e">
        <f>E13</f>
        <v>#REF!</v>
      </c>
    </row>
    <row r="23" spans="1:3" ht="27" customHeight="1" x14ac:dyDescent="0.2">
      <c r="A23" s="404" t="s">
        <v>1504</v>
      </c>
      <c r="B23" s="404"/>
      <c r="C23" s="118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1" spans="1:3" x14ac:dyDescent="0.2">
      <c r="A31" s="137" t="s">
        <v>1864</v>
      </c>
      <c r="C31" s="137" t="s">
        <v>1881</v>
      </c>
    </row>
  </sheetData>
  <mergeCells count="10">
    <mergeCell ref="A26:B26"/>
    <mergeCell ref="A20:B20"/>
    <mergeCell ref="A21:B21"/>
    <mergeCell ref="A22:B22"/>
    <mergeCell ref="A23:B23"/>
    <mergeCell ref="A16:B16"/>
    <mergeCell ref="A17:B17"/>
    <mergeCell ref="A24:B24"/>
    <mergeCell ref="A25:B25"/>
    <mergeCell ref="A18:B18"/>
  </mergeCells>
  <phoneticPr fontId="11" type="noConversion"/>
  <pageMargins left="0.75" right="0.75" top="1" bottom="1" header="0.5" footer="0.5"/>
  <headerFooter alignWithMargins="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0">
    <tabColor indexed="57"/>
  </sheetPr>
  <dimension ref="A2:E31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551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44</v>
      </c>
      <c r="E5" s="114" t="e">
        <f>B5/C5*D5</f>
        <v>#REF!</v>
      </c>
    </row>
    <row r="6" spans="1:5" ht="18" customHeight="1" x14ac:dyDescent="0.2">
      <c r="A6" s="110" t="s">
        <v>1489</v>
      </c>
      <c r="B6" s="158" t="e">
        <f>B5</f>
        <v>#REF!</v>
      </c>
      <c r="C6" s="112">
        <v>9870</v>
      </c>
      <c r="D6" s="136">
        <v>40</v>
      </c>
      <c r="E6" s="114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7.25" customHeight="1" x14ac:dyDescent="0.2">
      <c r="A11" s="142" t="s">
        <v>1875</v>
      </c>
      <c r="B11" s="159" t="s">
        <v>1508</v>
      </c>
      <c r="C11" s="116">
        <v>2</v>
      </c>
      <c r="D11" s="116">
        <v>23</v>
      </c>
      <c r="E11" s="125">
        <f>C11*D11</f>
        <v>46</v>
      </c>
    </row>
    <row r="12" spans="1:5" s="140" customFormat="1" ht="17.25" hidden="1" customHeight="1" x14ac:dyDescent="0.25">
      <c r="A12" s="192"/>
      <c r="B12" s="159"/>
      <c r="C12" s="193"/>
      <c r="D12" s="212"/>
      <c r="E12" s="211"/>
    </row>
    <row r="13" spans="1:5" ht="17.25" customHeight="1" x14ac:dyDescent="0.2">
      <c r="A13" s="120" t="s">
        <v>84</v>
      </c>
      <c r="B13" s="110"/>
      <c r="C13" s="110"/>
      <c r="D13" s="110"/>
      <c r="E13" s="118">
        <f>SUM(E11:E12)</f>
        <v>46</v>
      </c>
    </row>
    <row r="14" spans="1:5" ht="45" customHeight="1" x14ac:dyDescent="0.2"/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34.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0.2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1.7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0.75" hidden="1" customHeight="1" x14ac:dyDescent="0.2">
      <c r="A26" s="404" t="s">
        <v>1506</v>
      </c>
      <c r="B26" s="404"/>
      <c r="C26" s="110"/>
    </row>
    <row r="28" spans="1:3" ht="18" customHeight="1" x14ac:dyDescent="0.2"/>
    <row r="31" spans="1:3" x14ac:dyDescent="0.2">
      <c r="A31" s="137" t="s">
        <v>1864</v>
      </c>
      <c r="C31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1">
    <tabColor indexed="57"/>
  </sheetPr>
  <dimension ref="A2:E31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552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85">
        <v>9870</v>
      </c>
      <c r="D5" s="136">
        <v>40</v>
      </c>
      <c r="E5" s="186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24</v>
      </c>
      <c r="E6" s="186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5.75" customHeight="1" x14ac:dyDescent="0.2">
      <c r="A11" s="142" t="s">
        <v>1875</v>
      </c>
      <c r="B11" s="159" t="s">
        <v>1508</v>
      </c>
      <c r="C11" s="116">
        <v>2</v>
      </c>
      <c r="D11" s="116">
        <v>23</v>
      </c>
      <c r="E11" s="125">
        <f>C11*D11</f>
        <v>46</v>
      </c>
    </row>
    <row r="12" spans="1:5" s="140" customFormat="1" ht="15.75" hidden="1" customHeight="1" x14ac:dyDescent="0.25">
      <c r="A12" s="192" t="s">
        <v>1587</v>
      </c>
      <c r="B12" s="159" t="s">
        <v>1516</v>
      </c>
      <c r="C12" s="213">
        <v>1</v>
      </c>
      <c r="D12" s="212">
        <v>2</v>
      </c>
      <c r="E12" s="211"/>
    </row>
    <row r="13" spans="1:5" ht="15.75" customHeight="1" x14ac:dyDescent="0.2">
      <c r="A13" s="120" t="s">
        <v>84</v>
      </c>
      <c r="B13" s="110"/>
      <c r="C13" s="110"/>
      <c r="D13" s="110"/>
      <c r="E13" s="118">
        <f>SUM(E11:E12)</f>
        <v>46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39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2.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0.2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0.75" hidden="1" customHeight="1" x14ac:dyDescent="0.2">
      <c r="A26" s="404" t="s">
        <v>1506</v>
      </c>
      <c r="B26" s="404"/>
      <c r="C26" s="110"/>
    </row>
    <row r="31" spans="1:3" x14ac:dyDescent="0.2">
      <c r="A31" s="137" t="s">
        <v>1864</v>
      </c>
      <c r="C31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2">
    <tabColor indexed="57"/>
  </sheetPr>
  <dimension ref="A2:E32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553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85">
        <v>9870</v>
      </c>
      <c r="D5" s="136">
        <v>40</v>
      </c>
      <c r="E5" s="114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24</v>
      </c>
      <c r="E6" s="114" t="e">
        <f>B6/C6*D6</f>
        <v>#REF!</v>
      </c>
    </row>
    <row r="7" spans="1:5" ht="18" customHeight="1" x14ac:dyDescent="0.2">
      <c r="A7" s="110" t="s">
        <v>1490</v>
      </c>
      <c r="B7" s="158"/>
      <c r="C7" s="185"/>
      <c r="D7" s="136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8" customHeight="1" x14ac:dyDescent="0.2">
      <c r="A11" s="142" t="s">
        <v>1875</v>
      </c>
      <c r="B11" s="159" t="s">
        <v>1508</v>
      </c>
      <c r="C11" s="116">
        <v>2</v>
      </c>
      <c r="D11" s="116">
        <v>23</v>
      </c>
      <c r="E11" s="125">
        <f>C11*D11</f>
        <v>46</v>
      </c>
    </row>
    <row r="12" spans="1:5" s="140" customFormat="1" ht="18" hidden="1" customHeight="1" x14ac:dyDescent="0.25">
      <c r="A12" s="192" t="s">
        <v>1587</v>
      </c>
      <c r="B12" s="159" t="s">
        <v>1516</v>
      </c>
      <c r="C12" s="214">
        <v>1</v>
      </c>
      <c r="D12" s="215">
        <v>2</v>
      </c>
      <c r="E12" s="216"/>
    </row>
    <row r="13" spans="1:5" ht="18" customHeight="1" x14ac:dyDescent="0.2">
      <c r="A13" s="120" t="s">
        <v>84</v>
      </c>
      <c r="B13" s="110"/>
      <c r="C13" s="110"/>
      <c r="D13" s="110"/>
      <c r="E13" s="118">
        <f>SUM(E11:E12)</f>
        <v>46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32.2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1.7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1" customHeight="1" x14ac:dyDescent="0.2">
      <c r="A24" s="404" t="s">
        <v>1505</v>
      </c>
      <c r="B24" s="404"/>
      <c r="C24" s="118" t="e">
        <f>C18</f>
        <v>#REF!</v>
      </c>
    </row>
    <row r="25" spans="1:3" ht="18.7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2" spans="1:3" x14ac:dyDescent="0.2">
      <c r="A32" s="137" t="s">
        <v>1864</v>
      </c>
      <c r="C32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3">
    <tabColor indexed="57"/>
  </sheetPr>
  <dimension ref="A2:E32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554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23</v>
      </c>
      <c r="E5" s="114" t="e">
        <f>B5/C5*D5</f>
        <v>#REF!</v>
      </c>
    </row>
    <row r="6" spans="1:5" ht="18" customHeight="1" x14ac:dyDescent="0.2">
      <c r="A6" s="123"/>
      <c r="B6" s="111"/>
      <c r="C6" s="112"/>
      <c r="D6" s="135"/>
      <c r="E6" s="114"/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6.5" customHeight="1" x14ac:dyDescent="0.2">
      <c r="A11" s="142" t="s">
        <v>1875</v>
      </c>
      <c r="B11" s="159" t="s">
        <v>1508</v>
      </c>
      <c r="C11" s="116">
        <v>1</v>
      </c>
      <c r="D11" s="116">
        <v>23</v>
      </c>
      <c r="E11" s="125">
        <f>C11*D11</f>
        <v>23</v>
      </c>
    </row>
    <row r="12" spans="1:5" s="140" customFormat="1" ht="0.75" hidden="1" customHeight="1" x14ac:dyDescent="0.25">
      <c r="A12" s="192" t="s">
        <v>1587</v>
      </c>
      <c r="B12" s="159" t="s">
        <v>1516</v>
      </c>
      <c r="C12" s="193">
        <v>1</v>
      </c>
      <c r="D12" s="215"/>
      <c r="E12" s="216"/>
    </row>
    <row r="13" spans="1:5" s="140" customFormat="1" ht="15.75" hidden="1" customHeight="1" x14ac:dyDescent="0.2">
      <c r="A13" s="145" t="s">
        <v>463</v>
      </c>
      <c r="B13" s="146" t="s">
        <v>464</v>
      </c>
      <c r="C13" s="143" t="s">
        <v>465</v>
      </c>
      <c r="D13" s="130">
        <v>150</v>
      </c>
      <c r="E13" s="147"/>
    </row>
    <row r="14" spans="1:5" ht="15.75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5.2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0.2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0"/>
    </row>
    <row r="25" spans="1:4" ht="20.2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6">
    <tabColor indexed="57"/>
  </sheetPr>
  <dimension ref="A2:E31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555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58</v>
      </c>
      <c r="E5" s="114" t="e">
        <f>B5/C5*D5</f>
        <v>#REF!</v>
      </c>
    </row>
    <row r="6" spans="1:5" ht="18" customHeight="1" x14ac:dyDescent="0.2">
      <c r="A6" s="123"/>
      <c r="B6" s="111"/>
      <c r="C6" s="112"/>
      <c r="D6" s="135"/>
      <c r="E6" s="114"/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87" t="s">
        <v>1491</v>
      </c>
      <c r="B10" s="187" t="s">
        <v>1492</v>
      </c>
      <c r="C10" s="187" t="s">
        <v>1493</v>
      </c>
      <c r="D10" s="188" t="s">
        <v>1494</v>
      </c>
      <c r="E10" s="188" t="s">
        <v>1495</v>
      </c>
    </row>
    <row r="11" spans="1:5" s="140" customFormat="1" ht="17.25" customHeight="1" x14ac:dyDescent="0.2">
      <c r="A11" s="142" t="s">
        <v>1875</v>
      </c>
      <c r="B11" s="159" t="s">
        <v>1508</v>
      </c>
      <c r="C11" s="116">
        <v>1</v>
      </c>
      <c r="D11" s="116">
        <v>23</v>
      </c>
      <c r="E11" s="125">
        <f>C11*D11</f>
        <v>23</v>
      </c>
    </row>
    <row r="12" spans="1:5" s="140" customFormat="1" ht="17.25" customHeight="1" x14ac:dyDescent="0.2">
      <c r="A12" s="120" t="s">
        <v>84</v>
      </c>
      <c r="B12" s="120"/>
      <c r="C12" s="120"/>
      <c r="D12" s="120"/>
      <c r="E12" s="125">
        <f>SUM(E11:E11)</f>
        <v>23</v>
      </c>
    </row>
    <row r="13" spans="1:5" ht="33" customHeight="1" x14ac:dyDescent="0.2"/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33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1.7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23</v>
      </c>
    </row>
    <row r="22" spans="1:3" ht="27" customHeight="1" x14ac:dyDescent="0.2">
      <c r="A22" s="404" t="s">
        <v>1504</v>
      </c>
      <c r="B22" s="404"/>
      <c r="C22" s="110"/>
    </row>
    <row r="23" spans="1:3" ht="21.7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idden="1" x14ac:dyDescent="0.2">
      <c r="A25" s="404" t="s">
        <v>1506</v>
      </c>
      <c r="B25" s="404"/>
      <c r="C25" s="110"/>
    </row>
    <row r="31" spans="1:3" x14ac:dyDescent="0.2">
      <c r="A31" s="137" t="s">
        <v>1864</v>
      </c>
      <c r="C31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7">
    <tabColor indexed="57"/>
  </sheetPr>
  <dimension ref="A2:E30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556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30</v>
      </c>
      <c r="E5" s="114" t="e">
        <f>B5/C5*D5</f>
        <v>#REF!</v>
      </c>
    </row>
    <row r="6" spans="1:5" ht="18" customHeight="1" x14ac:dyDescent="0.2">
      <c r="A6" s="110" t="s">
        <v>1489</v>
      </c>
      <c r="B6" s="158" t="e">
        <f>B5</f>
        <v>#REF!</v>
      </c>
      <c r="C6" s="112">
        <v>9870</v>
      </c>
      <c r="D6" s="136">
        <v>25</v>
      </c>
      <c r="E6" s="114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87" t="s">
        <v>1491</v>
      </c>
      <c r="B10" s="187" t="s">
        <v>1492</v>
      </c>
      <c r="C10" s="187" t="s">
        <v>1493</v>
      </c>
      <c r="D10" s="188" t="s">
        <v>1494</v>
      </c>
      <c r="E10" s="188" t="s">
        <v>1495</v>
      </c>
    </row>
    <row r="11" spans="1:5" ht="16.5" customHeight="1" x14ac:dyDescent="0.2">
      <c r="A11" s="142" t="s">
        <v>1875</v>
      </c>
      <c r="B11" s="134" t="s">
        <v>1508</v>
      </c>
      <c r="C11" s="109">
        <v>2</v>
      </c>
      <c r="D11" s="116">
        <v>23</v>
      </c>
      <c r="E11" s="125">
        <f>C11*D11</f>
        <v>46</v>
      </c>
    </row>
    <row r="12" spans="1:5" ht="16.5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3" spans="1:5" ht="42" customHeight="1" x14ac:dyDescent="0.2"/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33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1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19.5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0.75" hidden="1" customHeight="1" x14ac:dyDescent="0.2">
      <c r="A25" s="404" t="s">
        <v>1506</v>
      </c>
      <c r="B25" s="404"/>
      <c r="C25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9">
    <tabColor indexed="57"/>
  </sheetPr>
  <dimension ref="A2:E31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557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40</v>
      </c>
      <c r="E5" s="114" t="e">
        <f>B5/C5*D5</f>
        <v>#REF!</v>
      </c>
    </row>
    <row r="6" spans="1:5" ht="18" customHeight="1" x14ac:dyDescent="0.2">
      <c r="A6" s="110" t="s">
        <v>1489</v>
      </c>
      <c r="B6" s="158" t="e">
        <f>B5</f>
        <v>#REF!</v>
      </c>
      <c r="C6" s="112">
        <v>9870</v>
      </c>
      <c r="D6" s="136">
        <v>34</v>
      </c>
      <c r="E6" s="114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7.25" customHeight="1" x14ac:dyDescent="0.2">
      <c r="A11" s="142" t="s">
        <v>1875</v>
      </c>
      <c r="B11" s="134" t="s">
        <v>1508</v>
      </c>
      <c r="C11" s="109">
        <v>2</v>
      </c>
      <c r="D11" s="116">
        <v>23</v>
      </c>
      <c r="E11" s="125">
        <f>C11*D11</f>
        <v>46</v>
      </c>
    </row>
    <row r="12" spans="1:5" s="140" customFormat="1" ht="17.25" hidden="1" customHeight="1" x14ac:dyDescent="0.25">
      <c r="A12" s="192" t="s">
        <v>1587</v>
      </c>
      <c r="B12" s="146" t="s">
        <v>1516</v>
      </c>
      <c r="C12" s="143" t="s">
        <v>1172</v>
      </c>
      <c r="D12" s="217"/>
      <c r="E12" s="218"/>
    </row>
    <row r="13" spans="1:5" ht="17.25" customHeight="1" x14ac:dyDescent="0.2">
      <c r="A13" s="189" t="s">
        <v>84</v>
      </c>
      <c r="B13" s="110"/>
      <c r="C13" s="110"/>
      <c r="D13" s="110"/>
      <c r="E13" s="118">
        <f>SUM(E11:E12)</f>
        <v>46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39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1.7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2.5" customHeight="1" x14ac:dyDescent="0.2">
      <c r="A24" s="404" t="s">
        <v>1505</v>
      </c>
      <c r="B24" s="404"/>
      <c r="C24" s="118" t="e">
        <f>C18</f>
        <v>#REF!</v>
      </c>
    </row>
    <row r="25" spans="1:3" ht="18.7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1" spans="1:3" x14ac:dyDescent="0.2">
      <c r="A31" s="137" t="s">
        <v>1864</v>
      </c>
      <c r="C31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0">
    <tabColor indexed="57"/>
  </sheetPr>
  <dimension ref="A2:E31"/>
  <sheetViews>
    <sheetView topLeftCell="A4"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1090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85">
        <v>9870</v>
      </c>
      <c r="D5" s="136">
        <v>50</v>
      </c>
      <c r="E5" s="186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43</v>
      </c>
      <c r="E6" s="186" t="e">
        <f>B6/C6*D6</f>
        <v>#REF!</v>
      </c>
    </row>
    <row r="7" spans="1:5" ht="18" customHeight="1" x14ac:dyDescent="0.2">
      <c r="A7" s="110" t="s">
        <v>1490</v>
      </c>
      <c r="B7" s="158"/>
      <c r="C7" s="185"/>
      <c r="D7" s="136"/>
      <c r="E7" s="186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7.25" customHeight="1" x14ac:dyDescent="0.2">
      <c r="A11" s="142" t="s">
        <v>1875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s="140" customFormat="1" ht="17.25" customHeight="1" x14ac:dyDescent="0.2">
      <c r="A12" s="145"/>
      <c r="B12" s="146"/>
      <c r="C12" s="143"/>
      <c r="D12" s="130"/>
      <c r="E12" s="125"/>
    </row>
    <row r="13" spans="1:5" s="140" customFormat="1" ht="17.25" customHeight="1" x14ac:dyDescent="0.2">
      <c r="A13" s="145"/>
      <c r="B13" s="146"/>
      <c r="C13" s="143"/>
      <c r="D13" s="130"/>
      <c r="E13" s="147"/>
    </row>
    <row r="14" spans="1:5" ht="17.25" customHeight="1" x14ac:dyDescent="0.2">
      <c r="A14" s="120" t="s">
        <v>84</v>
      </c>
      <c r="B14" s="110"/>
      <c r="C14" s="110"/>
      <c r="D14" s="110"/>
      <c r="E14" s="118">
        <f>SUM(E11:E13)</f>
        <v>46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9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5.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0"/>
    </row>
    <row r="25" spans="1:4" ht="25.5" customHeight="1" x14ac:dyDescent="0.2">
      <c r="A25" s="404" t="s">
        <v>1505</v>
      </c>
      <c r="B25" s="404"/>
      <c r="C25" s="118" t="e">
        <f>C19</f>
        <v>#REF!</v>
      </c>
    </row>
    <row r="26" spans="1:4" ht="18.7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1" spans="1:4" x14ac:dyDescent="0.2">
      <c r="A31" s="137" t="s">
        <v>1864</v>
      </c>
      <c r="C31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tabColor indexed="57"/>
  </sheetPr>
  <dimension ref="A2:F32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1091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10" t="s">
        <v>1489</v>
      </c>
      <c r="B5" s="158" t="e">
        <f>#REF!</f>
        <v>#REF!</v>
      </c>
      <c r="C5" s="185">
        <v>9870</v>
      </c>
      <c r="D5" s="136">
        <v>60</v>
      </c>
      <c r="E5" s="114" t="e">
        <f>B5/C5*D5</f>
        <v>#REF!</v>
      </c>
    </row>
    <row r="6" spans="1:6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52</v>
      </c>
      <c r="E6" s="114" t="e">
        <f>B6/C6*D6</f>
        <v>#REF!</v>
      </c>
    </row>
    <row r="7" spans="1:6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6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6" ht="16.5" customHeight="1" x14ac:dyDescent="0.2">
      <c r="A11" s="142" t="s">
        <v>1875</v>
      </c>
      <c r="B11" s="146" t="s">
        <v>1508</v>
      </c>
      <c r="C11" s="160">
        <v>2</v>
      </c>
      <c r="D11" s="130">
        <v>23</v>
      </c>
      <c r="E11" s="125">
        <f>C11*D11</f>
        <v>46</v>
      </c>
      <c r="F11" s="140"/>
    </row>
    <row r="12" spans="1:6" s="140" customFormat="1" ht="16.5" customHeight="1" x14ac:dyDescent="0.2">
      <c r="A12" s="145"/>
      <c r="B12" s="146"/>
      <c r="C12" s="143"/>
      <c r="D12" s="130"/>
      <c r="E12" s="125"/>
    </row>
    <row r="13" spans="1:6" s="140" customFormat="1" ht="16.5" customHeight="1" x14ac:dyDescent="0.2">
      <c r="A13" s="145"/>
      <c r="B13" s="146"/>
      <c r="C13" s="143"/>
      <c r="D13" s="130"/>
      <c r="E13" s="147"/>
    </row>
    <row r="14" spans="1:6" ht="16.5" customHeight="1" x14ac:dyDescent="0.2">
      <c r="A14" s="120" t="s">
        <v>84</v>
      </c>
      <c r="B14" s="110"/>
      <c r="C14" s="110"/>
      <c r="D14" s="110"/>
      <c r="E14" s="118">
        <f>SUM(E11:E13)</f>
        <v>46</v>
      </c>
    </row>
    <row r="16" spans="1:6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6.7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2.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0"/>
    </row>
    <row r="25" spans="1:4" ht="22.5" customHeight="1" x14ac:dyDescent="0.2">
      <c r="A25" s="404" t="s">
        <v>1505</v>
      </c>
      <c r="B25" s="404"/>
      <c r="C25" s="118" t="e">
        <f>C19</f>
        <v>#REF!</v>
      </c>
    </row>
    <row r="26" spans="1:4" ht="18.75" customHeight="1" x14ac:dyDescent="0.2">
      <c r="A26" s="405" t="s">
        <v>1506</v>
      </c>
      <c r="B26" s="405"/>
      <c r="C26" s="164" t="e">
        <f>SUM(C22:C25)</f>
        <v>#REF!</v>
      </c>
    </row>
    <row r="27" spans="1:4" ht="0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1">
    <tabColor indexed="57"/>
  </sheetPr>
  <dimension ref="A2:H32"/>
  <sheetViews>
    <sheetView topLeftCell="A4"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8" x14ac:dyDescent="0.2">
      <c r="A2" s="107"/>
      <c r="B2" s="107"/>
    </row>
    <row r="3" spans="1:8" ht="28.5" customHeight="1" x14ac:dyDescent="0.2">
      <c r="A3" s="411" t="s">
        <v>1288</v>
      </c>
      <c r="B3" s="412"/>
      <c r="C3" s="412"/>
      <c r="D3" s="412"/>
      <c r="E3" s="412"/>
    </row>
    <row r="4" spans="1:8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8" ht="18" customHeight="1" x14ac:dyDescent="0.2">
      <c r="A5" s="110" t="s">
        <v>1489</v>
      </c>
      <c r="B5" s="158" t="e">
        <f>#REF!</f>
        <v>#REF!</v>
      </c>
      <c r="C5" s="185">
        <v>9870</v>
      </c>
      <c r="D5" s="136">
        <v>44</v>
      </c>
      <c r="E5" s="114" t="e">
        <f>B5/C5*D5</f>
        <v>#REF!</v>
      </c>
    </row>
    <row r="6" spans="1:8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40</v>
      </c>
      <c r="E6" s="114" t="e">
        <f>B6/C6*D6</f>
        <v>#REF!</v>
      </c>
    </row>
    <row r="7" spans="1:8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8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8" ht="15.75" customHeight="1" x14ac:dyDescent="0.2">
      <c r="A11" s="142" t="s">
        <v>1875</v>
      </c>
      <c r="B11" s="146" t="s">
        <v>1508</v>
      </c>
      <c r="C11" s="160">
        <v>2</v>
      </c>
      <c r="D11" s="130">
        <v>23</v>
      </c>
      <c r="E11" s="125">
        <f>C11*D11</f>
        <v>46</v>
      </c>
      <c r="F11" s="140"/>
      <c r="G11" s="140"/>
      <c r="H11" s="140"/>
    </row>
    <row r="12" spans="1:8" s="140" customFormat="1" ht="15.75" customHeight="1" x14ac:dyDescent="0.2">
      <c r="A12" s="145"/>
      <c r="B12" s="146"/>
      <c r="C12" s="143"/>
      <c r="D12" s="130"/>
      <c r="E12" s="125"/>
    </row>
    <row r="13" spans="1:8" s="140" customFormat="1" ht="15.75" customHeight="1" x14ac:dyDescent="0.2">
      <c r="A13" s="145"/>
      <c r="B13" s="146"/>
      <c r="C13" s="143"/>
      <c r="D13" s="130"/>
      <c r="E13" s="147"/>
    </row>
    <row r="14" spans="1:8" ht="15.75" customHeight="1" x14ac:dyDescent="0.2">
      <c r="A14" s="120" t="s">
        <v>84</v>
      </c>
      <c r="B14" s="120"/>
      <c r="C14" s="120"/>
      <c r="D14" s="120"/>
      <c r="E14" s="125">
        <f>SUM(E11:E13)</f>
        <v>46</v>
      </c>
      <c r="F14" s="140"/>
      <c r="G14" s="140"/>
      <c r="H14" s="140"/>
    </row>
    <row r="15" spans="1:8" ht="23.25" customHeight="1" x14ac:dyDescent="0.2"/>
    <row r="16" spans="1:8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1.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1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0"/>
    </row>
    <row r="25" spans="1:4" ht="21.7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7"/>
  </sheetPr>
  <dimension ref="A2:G33"/>
  <sheetViews>
    <sheetView workbookViewId="0">
      <selection activeCell="A3" sqref="A3:E3"/>
    </sheetView>
  </sheetViews>
  <sheetFormatPr defaultRowHeight="12.75" x14ac:dyDescent="0.2"/>
  <cols>
    <col min="1" max="1" width="21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7" x14ac:dyDescent="0.2">
      <c r="A2" s="107"/>
      <c r="B2" s="107"/>
    </row>
    <row r="3" spans="1:7" ht="35.25" customHeight="1" x14ac:dyDescent="0.2">
      <c r="A3" s="411" t="s">
        <v>2083</v>
      </c>
      <c r="B3" s="412"/>
      <c r="C3" s="412"/>
      <c r="D3" s="412"/>
      <c r="E3" s="412"/>
    </row>
    <row r="4" spans="1:7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7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59</v>
      </c>
      <c r="E5" s="118" t="e">
        <f>B5/C5*D5</f>
        <v>#REF!</v>
      </c>
    </row>
    <row r="6" spans="1:7" ht="18" customHeight="1" x14ac:dyDescent="0.2">
      <c r="A6" s="123"/>
      <c r="B6" s="111"/>
      <c r="C6" s="112"/>
      <c r="D6" s="130"/>
      <c r="E6" s="118"/>
    </row>
    <row r="7" spans="1:7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7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7" ht="15.75" customHeight="1" x14ac:dyDescent="0.2">
      <c r="A11" s="142" t="s">
        <v>1833</v>
      </c>
      <c r="B11" s="146" t="s">
        <v>1508</v>
      </c>
      <c r="C11" s="160">
        <v>1</v>
      </c>
      <c r="D11" s="309" t="e">
        <f>#REF!</f>
        <v>#REF!</v>
      </c>
      <c r="E11" s="125" t="e">
        <f>C11*D11</f>
        <v>#REF!</v>
      </c>
      <c r="F11" s="140"/>
      <c r="G11" s="140"/>
    </row>
    <row r="12" spans="1:7" s="140" customFormat="1" ht="15.75" customHeight="1" x14ac:dyDescent="0.2">
      <c r="A12" s="145"/>
      <c r="B12" s="146"/>
      <c r="C12" s="160"/>
      <c r="D12" s="130"/>
      <c r="E12" s="125"/>
    </row>
    <row r="13" spans="1:7" s="140" customFormat="1" ht="15.75" customHeight="1" x14ac:dyDescent="0.2">
      <c r="A13" s="145"/>
      <c r="B13" s="146"/>
      <c r="C13" s="160"/>
      <c r="D13" s="130"/>
      <c r="E13" s="163"/>
    </row>
    <row r="14" spans="1:7" ht="15.75" customHeight="1" x14ac:dyDescent="0.2">
      <c r="A14" s="120" t="s">
        <v>84</v>
      </c>
      <c r="B14" s="110"/>
      <c r="C14" s="110"/>
      <c r="D14" s="110"/>
      <c r="E14" s="118" t="e">
        <f>SUM(E11:E13)</f>
        <v>#REF!</v>
      </c>
    </row>
    <row r="16" spans="1:7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8.2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5.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 t="e">
        <f>E14</f>
        <v>#REF!</v>
      </c>
    </row>
    <row r="24" spans="1:4" ht="27" customHeight="1" x14ac:dyDescent="0.2">
      <c r="A24" s="404" t="s">
        <v>1504</v>
      </c>
      <c r="B24" s="404"/>
      <c r="C24" s="118"/>
    </row>
    <row r="25" spans="1:4" ht="25.5" customHeight="1" x14ac:dyDescent="0.2">
      <c r="A25" s="404" t="s">
        <v>1505</v>
      </c>
      <c r="B25" s="404"/>
      <c r="C25" s="118" t="e">
        <f>C19</f>
        <v>#REF!</v>
      </c>
    </row>
    <row r="26" spans="1:4" ht="18.7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3" spans="1:3" x14ac:dyDescent="0.2">
      <c r="A33" s="137" t="s">
        <v>1864</v>
      </c>
      <c r="C33" s="137" t="s">
        <v>1881</v>
      </c>
    </row>
  </sheetData>
  <mergeCells count="11">
    <mergeCell ref="A3:E3"/>
    <mergeCell ref="A24:B24"/>
    <mergeCell ref="A25:B25"/>
    <mergeCell ref="A26:B26"/>
    <mergeCell ref="A27:B27"/>
    <mergeCell ref="A17:B17"/>
    <mergeCell ref="A18:B18"/>
    <mergeCell ref="A19:B19"/>
    <mergeCell ref="A23:B23"/>
    <mergeCell ref="A22:B22"/>
    <mergeCell ref="A21:B21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4">
    <tabColor indexed="57"/>
  </sheetPr>
  <dimension ref="A2:F32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6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10" t="s">
        <v>1489</v>
      </c>
      <c r="B5" s="158" t="e">
        <f>#REF!</f>
        <v>#REF!</v>
      </c>
      <c r="C5" s="185">
        <v>9870</v>
      </c>
      <c r="D5" s="136">
        <v>50</v>
      </c>
      <c r="E5" s="114" t="e">
        <f>B5/C5*D5</f>
        <v>#REF!</v>
      </c>
    </row>
    <row r="6" spans="1:6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43</v>
      </c>
      <c r="E6" s="114" t="e">
        <f>B6/C6*D6</f>
        <v>#REF!</v>
      </c>
    </row>
    <row r="7" spans="1:6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6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6" ht="14.25" customHeight="1" x14ac:dyDescent="0.2">
      <c r="A11" s="142" t="s">
        <v>1875</v>
      </c>
      <c r="B11" s="146" t="s">
        <v>1508</v>
      </c>
      <c r="C11" s="160">
        <v>2</v>
      </c>
      <c r="D11" s="130">
        <v>23</v>
      </c>
      <c r="E11" s="125">
        <f>C11*D11</f>
        <v>46</v>
      </c>
      <c r="F11" s="140"/>
    </row>
    <row r="12" spans="1:6" s="140" customFormat="1" ht="17.25" customHeight="1" x14ac:dyDescent="0.2">
      <c r="A12" s="145"/>
      <c r="B12" s="146"/>
      <c r="C12" s="143"/>
      <c r="D12" s="130"/>
      <c r="E12" s="125"/>
    </row>
    <row r="13" spans="1:6" s="140" customFormat="1" ht="17.25" customHeight="1" x14ac:dyDescent="0.2">
      <c r="A13" s="145"/>
      <c r="B13" s="146"/>
      <c r="C13" s="143"/>
      <c r="D13" s="130"/>
      <c r="E13" s="147"/>
    </row>
    <row r="14" spans="1:6" ht="20.25" customHeight="1" x14ac:dyDescent="0.2">
      <c r="A14" s="120" t="s">
        <v>84</v>
      </c>
      <c r="B14" s="120"/>
      <c r="C14" s="120"/>
      <c r="D14" s="120"/>
      <c r="E14" s="125">
        <f>SUM(E11:E13)</f>
        <v>46</v>
      </c>
      <c r="F14" s="140"/>
    </row>
    <row r="16" spans="1:6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4.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19.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0"/>
    </row>
    <row r="25" spans="1:4" ht="21" customHeight="1" x14ac:dyDescent="0.2">
      <c r="A25" s="404" t="s">
        <v>1505</v>
      </c>
      <c r="B25" s="404"/>
      <c r="C25" s="118" t="e">
        <f>C19</f>
        <v>#REF!</v>
      </c>
    </row>
    <row r="26" spans="1:4" ht="19.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6">
    <tabColor indexed="57"/>
  </sheetPr>
  <dimension ref="A2:E32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7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9">
        <v>41</v>
      </c>
      <c r="E5" s="114" t="e">
        <f>B5/C5*D5</f>
        <v>#REF!</v>
      </c>
    </row>
    <row r="6" spans="1:5" ht="18" customHeight="1" x14ac:dyDescent="0.2">
      <c r="A6" s="123"/>
      <c r="B6" s="111"/>
      <c r="C6" s="112"/>
      <c r="D6" s="135"/>
      <c r="E6" s="114"/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4.25" customHeight="1" x14ac:dyDescent="0.2">
      <c r="A11" s="142" t="s">
        <v>1875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7.25" customHeight="1" x14ac:dyDescent="0.2">
      <c r="A12" s="145"/>
      <c r="B12" s="146"/>
      <c r="C12" s="143"/>
      <c r="D12" s="130"/>
      <c r="E12" s="125"/>
    </row>
    <row r="13" spans="1:5" s="140" customFormat="1" ht="17.25" customHeight="1" x14ac:dyDescent="0.2">
      <c r="A13" s="145"/>
      <c r="B13" s="146"/>
      <c r="C13" s="143"/>
      <c r="D13" s="130"/>
      <c r="E13" s="147"/>
    </row>
    <row r="14" spans="1:5" ht="20.25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6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0.2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0"/>
    </row>
    <row r="25" spans="1:4" ht="19.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7">
    <tabColor indexed="57"/>
  </sheetPr>
  <dimension ref="A2:E33"/>
  <sheetViews>
    <sheetView topLeftCell="A4" workbookViewId="0">
      <selection activeCell="E19" sqref="E19"/>
    </sheetView>
  </sheetViews>
  <sheetFormatPr defaultRowHeight="12.75" x14ac:dyDescent="0.2"/>
  <cols>
    <col min="1" max="1" width="22.8554687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8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12">
        <v>9870</v>
      </c>
      <c r="D5" s="136">
        <v>20</v>
      </c>
      <c r="E5" s="114" t="e">
        <f>B5/C5*D5</f>
        <v>#REF!</v>
      </c>
    </row>
    <row r="6" spans="1:5" ht="18" customHeight="1" x14ac:dyDescent="0.2">
      <c r="A6" s="123"/>
      <c r="B6" s="111"/>
      <c r="C6" s="112"/>
      <c r="D6" s="135"/>
      <c r="E6" s="114"/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5.75" customHeight="1" x14ac:dyDescent="0.2">
      <c r="A11" s="142" t="s">
        <v>1875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5.75" customHeight="1" x14ac:dyDescent="0.2">
      <c r="A12" s="145"/>
      <c r="B12" s="146"/>
      <c r="C12" s="143"/>
      <c r="D12" s="130"/>
      <c r="E12" s="125"/>
    </row>
    <row r="13" spans="1:5" s="140" customFormat="1" ht="15.75" customHeight="1" x14ac:dyDescent="0.2">
      <c r="A13" s="145"/>
      <c r="B13" s="146"/>
      <c r="C13" s="143"/>
      <c r="D13" s="130"/>
      <c r="E13" s="147"/>
    </row>
    <row r="14" spans="1:5" ht="15.75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42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0.2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0"/>
    </row>
    <row r="25" spans="1:4" ht="20.2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3" spans="1:3" x14ac:dyDescent="0.2">
      <c r="A33" s="137" t="s">
        <v>1864</v>
      </c>
      <c r="C33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8">
    <tabColor indexed="57"/>
  </sheetPr>
  <dimension ref="A2:E33"/>
  <sheetViews>
    <sheetView topLeftCell="A4"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9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12">
        <v>9870</v>
      </c>
      <c r="D5" s="136">
        <v>17</v>
      </c>
      <c r="E5" s="114" t="e">
        <f>B5/C5*D5</f>
        <v>#REF!</v>
      </c>
    </row>
    <row r="6" spans="1:5" ht="18" customHeight="1" x14ac:dyDescent="0.2">
      <c r="A6" s="123"/>
      <c r="B6" s="111"/>
      <c r="C6" s="112"/>
      <c r="D6" s="135"/>
      <c r="E6" s="114"/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6.5" customHeight="1" x14ac:dyDescent="0.2">
      <c r="A11" s="142" t="s">
        <v>1875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6.5" customHeight="1" x14ac:dyDescent="0.2">
      <c r="A12" s="145"/>
      <c r="B12" s="146"/>
      <c r="C12" s="143"/>
      <c r="D12" s="130"/>
      <c r="E12" s="125"/>
    </row>
    <row r="13" spans="1:5" s="140" customFormat="1" ht="16.5" customHeight="1" x14ac:dyDescent="0.2">
      <c r="A13" s="145"/>
      <c r="B13" s="146"/>
      <c r="C13" s="143"/>
      <c r="D13" s="130"/>
      <c r="E13" s="147"/>
    </row>
    <row r="14" spans="1:5" ht="16.5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5" spans="1:5" ht="31.5" customHeight="1" x14ac:dyDescent="0.2"/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4.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1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0"/>
    </row>
    <row r="25" spans="1:4" ht="21.75" customHeight="1" x14ac:dyDescent="0.2">
      <c r="A25" s="404" t="s">
        <v>1505</v>
      </c>
      <c r="B25" s="404"/>
      <c r="C25" s="118" t="e">
        <f>C19</f>
        <v>#REF!</v>
      </c>
    </row>
    <row r="26" spans="1:4" ht="19.5" customHeight="1" x14ac:dyDescent="0.2">
      <c r="A26" s="405" t="s">
        <v>1506</v>
      </c>
      <c r="B26" s="405"/>
      <c r="C26" s="164" t="e">
        <f>SUM(C22:C25)</f>
        <v>#REF!</v>
      </c>
    </row>
    <row r="27" spans="1:4" ht="0.75" hidden="1" customHeight="1" x14ac:dyDescent="0.2">
      <c r="A27" s="404" t="s">
        <v>1506</v>
      </c>
      <c r="B27" s="404"/>
      <c r="C27" s="110"/>
    </row>
    <row r="33" spans="1:3" x14ac:dyDescent="0.2">
      <c r="A33" s="137" t="s">
        <v>1864</v>
      </c>
      <c r="C33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9">
    <tabColor indexed="57"/>
  </sheetPr>
  <dimension ref="A2:E33"/>
  <sheetViews>
    <sheetView topLeftCell="A4"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10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11</v>
      </c>
      <c r="E5" s="114" t="e">
        <f>B5/C5*D5</f>
        <v>#REF!</v>
      </c>
    </row>
    <row r="6" spans="1:5" ht="18" customHeight="1" x14ac:dyDescent="0.2">
      <c r="A6" s="123"/>
      <c r="B6" s="111"/>
      <c r="C6" s="112"/>
      <c r="D6" s="135"/>
      <c r="E6" s="114"/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6.5" customHeight="1" x14ac:dyDescent="0.2">
      <c r="A11" s="142" t="s">
        <v>1875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6.5" customHeight="1" x14ac:dyDescent="0.2">
      <c r="A12" s="145"/>
      <c r="B12" s="146"/>
      <c r="C12" s="143"/>
      <c r="D12" s="130"/>
      <c r="E12" s="125"/>
    </row>
    <row r="13" spans="1:5" s="140" customFormat="1" ht="16.5" customHeight="1" x14ac:dyDescent="0.2">
      <c r="A13" s="145"/>
      <c r="B13" s="146"/>
      <c r="C13" s="143"/>
      <c r="D13" s="130"/>
      <c r="E13" s="147"/>
    </row>
    <row r="14" spans="1:5" ht="16.5" customHeight="1" x14ac:dyDescent="0.2">
      <c r="A14" s="120" t="s">
        <v>84</v>
      </c>
      <c r="B14" s="120"/>
      <c r="C14" s="120"/>
      <c r="D14" s="120"/>
      <c r="E14" s="125">
        <f>SUM(E11:E13)</f>
        <v>23</v>
      </c>
    </row>
    <row r="15" spans="1:5" ht="29.25" customHeight="1" x14ac:dyDescent="0.2"/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0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0.2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0"/>
    </row>
    <row r="25" spans="1:4" ht="21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3" spans="1:3" x14ac:dyDescent="0.2">
      <c r="A33" s="137" t="s">
        <v>1864</v>
      </c>
      <c r="C33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1">
    <tabColor indexed="57"/>
  </sheetPr>
  <dimension ref="A2:G33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7" x14ac:dyDescent="0.2">
      <c r="A2" s="107"/>
      <c r="B2" s="107"/>
    </row>
    <row r="3" spans="1:7" ht="28.5" customHeight="1" x14ac:dyDescent="0.2">
      <c r="A3" s="411" t="s">
        <v>1636</v>
      </c>
      <c r="B3" s="412"/>
      <c r="C3" s="412"/>
      <c r="D3" s="412"/>
      <c r="E3" s="412"/>
    </row>
    <row r="4" spans="1:7" ht="53.25" customHeight="1" x14ac:dyDescent="0.2">
      <c r="A4" s="134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7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41</v>
      </c>
      <c r="E5" s="114" t="e">
        <f>B5/C5*D5</f>
        <v>#REF!</v>
      </c>
    </row>
    <row r="6" spans="1:7" ht="18" customHeight="1" x14ac:dyDescent="0.2">
      <c r="A6" s="110" t="s">
        <v>1489</v>
      </c>
      <c r="B6" s="158" t="e">
        <f>B5</f>
        <v>#REF!</v>
      </c>
      <c r="C6" s="112">
        <v>9870</v>
      </c>
      <c r="D6" s="136">
        <v>30</v>
      </c>
      <c r="E6" s="114" t="e">
        <f>B6/C6*D6</f>
        <v>#REF!</v>
      </c>
    </row>
    <row r="7" spans="1:7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7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7" ht="17.25" customHeight="1" x14ac:dyDescent="0.2">
      <c r="A11" s="142" t="s">
        <v>1875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7" s="140" customFormat="1" ht="17.25" customHeight="1" x14ac:dyDescent="0.2">
      <c r="A12" s="145"/>
      <c r="B12" s="146"/>
      <c r="C12" s="143"/>
      <c r="D12" s="130"/>
      <c r="E12" s="125"/>
    </row>
    <row r="13" spans="1:7" s="140" customFormat="1" ht="17.25" customHeight="1" x14ac:dyDescent="0.2">
      <c r="A13" s="145"/>
      <c r="B13" s="146"/>
      <c r="C13" s="143"/>
      <c r="D13" s="130"/>
      <c r="E13" s="147"/>
      <c r="G13" s="141"/>
    </row>
    <row r="14" spans="1:7" ht="17.25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6" spans="1:7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3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0.2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0"/>
    </row>
    <row r="25" spans="1:4" ht="21.7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3" spans="1:3" x14ac:dyDescent="0.2">
      <c r="A33" s="137" t="s">
        <v>1864</v>
      </c>
      <c r="C33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3">
    <tabColor indexed="57"/>
  </sheetPr>
  <dimension ref="A2:H31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6" width="8.7109375" style="108" customWidth="1"/>
    <col min="7" max="8" width="9.140625" style="108" hidden="1" customWidth="1"/>
    <col min="9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20</v>
      </c>
      <c r="E5" s="114" t="e">
        <f>B5/C5*D5</f>
        <v>#REF!</v>
      </c>
    </row>
    <row r="6" spans="1:5" ht="18" customHeight="1" x14ac:dyDescent="0.2">
      <c r="A6" s="110" t="s">
        <v>1489</v>
      </c>
      <c r="B6" s="158" t="e">
        <f>B5</f>
        <v>#REF!</v>
      </c>
      <c r="C6" s="112">
        <v>9870</v>
      </c>
      <c r="D6" s="136">
        <v>16</v>
      </c>
      <c r="E6" s="114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6.5" customHeight="1" x14ac:dyDescent="0.2">
      <c r="A11" s="142" t="s">
        <v>1875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ht="16.5" customHeight="1" x14ac:dyDescent="0.2">
      <c r="A12" s="120" t="s">
        <v>84</v>
      </c>
      <c r="B12" s="120"/>
      <c r="C12" s="120"/>
      <c r="D12" s="120"/>
      <c r="E12" s="125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33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1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2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8"/>
    </row>
    <row r="26" spans="1:3" x14ac:dyDescent="0.2">
      <c r="C26" s="231"/>
    </row>
    <row r="31" spans="1:3" x14ac:dyDescent="0.2">
      <c r="A31" s="137" t="s">
        <v>1864</v>
      </c>
      <c r="C31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4">
    <tabColor indexed="57"/>
  </sheetPr>
  <dimension ref="A2:E30"/>
  <sheetViews>
    <sheetView workbookViewId="0">
      <selection activeCell="E19" sqref="E19"/>
    </sheetView>
  </sheetViews>
  <sheetFormatPr defaultRowHeight="12.75" x14ac:dyDescent="0.2"/>
  <cols>
    <col min="1" max="1" width="22.710937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12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40</v>
      </c>
      <c r="E5" s="114" t="e">
        <f>B5/C5*D5</f>
        <v>#REF!</v>
      </c>
    </row>
    <row r="6" spans="1:5" ht="18" customHeight="1" x14ac:dyDescent="0.2">
      <c r="A6" s="110" t="s">
        <v>1489</v>
      </c>
      <c r="B6" s="158" t="e">
        <f>B5</f>
        <v>#REF!</v>
      </c>
      <c r="C6" s="112">
        <v>9870</v>
      </c>
      <c r="D6" s="136">
        <v>34</v>
      </c>
      <c r="E6" s="114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7.25" customHeight="1" x14ac:dyDescent="0.2">
      <c r="A11" s="142" t="s">
        <v>1875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ht="17.25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3" spans="1:5" ht="30" customHeight="1" x14ac:dyDescent="0.2"/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31.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19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19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0.75" hidden="1" customHeight="1" x14ac:dyDescent="0.2">
      <c r="A25" s="404" t="s">
        <v>1506</v>
      </c>
      <c r="B25" s="404"/>
      <c r="C25" s="110"/>
    </row>
    <row r="30" spans="1:3" x14ac:dyDescent="0.2">
      <c r="A30" s="137" t="s">
        <v>1864</v>
      </c>
      <c r="C30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5">
    <tabColor indexed="57"/>
  </sheetPr>
  <dimension ref="A2:E31"/>
  <sheetViews>
    <sheetView workbookViewId="0">
      <selection activeCell="E19" sqref="E19"/>
    </sheetView>
  </sheetViews>
  <sheetFormatPr defaultRowHeight="12.75" x14ac:dyDescent="0.2"/>
  <cols>
    <col min="1" max="1" width="23.1406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13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12">
        <v>9870</v>
      </c>
      <c r="D5" s="136">
        <v>40</v>
      </c>
      <c r="E5" s="114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12">
        <v>9870</v>
      </c>
      <c r="D6" s="136">
        <v>34</v>
      </c>
      <c r="E6" s="114" t="e">
        <f>B6/C6*D6</f>
        <v>#REF!</v>
      </c>
    </row>
    <row r="7" spans="1:5" ht="18" customHeight="1" x14ac:dyDescent="0.2">
      <c r="A7" s="123" t="s">
        <v>1490</v>
      </c>
      <c r="B7" s="158"/>
      <c r="C7" s="112"/>
      <c r="D7" s="113"/>
      <c r="E7" s="114" t="e">
        <f>SUM(E5:E6)</f>
        <v>#REF!</v>
      </c>
    </row>
    <row r="8" spans="1:5" x14ac:dyDescent="0.2">
      <c r="A8" s="137"/>
      <c r="B8" s="137"/>
    </row>
    <row r="9" spans="1:5" x14ac:dyDescent="0.2">
      <c r="A9" s="137"/>
      <c r="B9" s="137"/>
    </row>
    <row r="10" spans="1:5" ht="51" x14ac:dyDescent="0.2">
      <c r="A10" s="134" t="s">
        <v>1491</v>
      </c>
      <c r="B10" s="134" t="s">
        <v>1492</v>
      </c>
      <c r="C10" s="109" t="s">
        <v>1493</v>
      </c>
      <c r="D10" s="116" t="s">
        <v>1494</v>
      </c>
      <c r="E10" s="116" t="s">
        <v>1495</v>
      </c>
    </row>
    <row r="11" spans="1:5" ht="16.5" customHeight="1" x14ac:dyDescent="0.2">
      <c r="A11" s="142" t="s">
        <v>1875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ht="18.75" customHeight="1" x14ac:dyDescent="0.2">
      <c r="A12" s="120" t="s">
        <v>84</v>
      </c>
      <c r="B12" s="120"/>
      <c r="C12" s="120"/>
      <c r="D12" s="120"/>
      <c r="E12" s="125">
        <f>SUM(E11:E11)</f>
        <v>46</v>
      </c>
    </row>
    <row r="13" spans="1:5" ht="34.5" customHeight="1" x14ac:dyDescent="0.2"/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33.7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1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0.2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1" spans="1:3" x14ac:dyDescent="0.2">
      <c r="A31" s="137" t="s">
        <v>1864</v>
      </c>
      <c r="C31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6">
    <tabColor indexed="57"/>
  </sheetPr>
  <dimension ref="A2:E29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14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35</v>
      </c>
      <c r="E5" s="114" t="e">
        <f>B5/C5*D5</f>
        <v>#REF!</v>
      </c>
    </row>
    <row r="6" spans="1:5" ht="18" customHeight="1" x14ac:dyDescent="0.2">
      <c r="A6" s="123" t="s">
        <v>1490</v>
      </c>
      <c r="B6" s="158"/>
      <c r="C6" s="185"/>
      <c r="D6" s="113"/>
      <c r="E6" s="114" t="e">
        <f>SUM(E5:E5)</f>
        <v>#REF!</v>
      </c>
    </row>
    <row r="7" spans="1:5" x14ac:dyDescent="0.2">
      <c r="A7" s="137"/>
      <c r="B7" s="137"/>
      <c r="C7" s="137"/>
    </row>
    <row r="8" spans="1:5" x14ac:dyDescent="0.2">
      <c r="A8" s="137"/>
      <c r="B8" s="137"/>
      <c r="C8" s="137"/>
    </row>
    <row r="9" spans="1:5" ht="51" x14ac:dyDescent="0.2">
      <c r="A9" s="134" t="s">
        <v>1491</v>
      </c>
      <c r="B9" s="134" t="s">
        <v>1492</v>
      </c>
      <c r="C9" s="134" t="s">
        <v>1493</v>
      </c>
      <c r="D9" s="116" t="s">
        <v>1494</v>
      </c>
      <c r="E9" s="116" t="s">
        <v>1495</v>
      </c>
    </row>
    <row r="10" spans="1:5" ht="15.75" customHeight="1" x14ac:dyDescent="0.2">
      <c r="A10" s="142" t="s">
        <v>1875</v>
      </c>
      <c r="B10" s="146" t="s">
        <v>1508</v>
      </c>
      <c r="C10" s="161">
        <v>1</v>
      </c>
      <c r="D10" s="130">
        <v>23</v>
      </c>
      <c r="E10" s="125">
        <f>C10*D10</f>
        <v>23</v>
      </c>
    </row>
    <row r="11" spans="1:5" ht="15.75" customHeight="1" x14ac:dyDescent="0.2">
      <c r="A11" s="120" t="s">
        <v>84</v>
      </c>
      <c r="B11" s="120"/>
      <c r="C11" s="120"/>
      <c r="D11" s="120"/>
      <c r="E11" s="125">
        <f>SUM(E10:E10)</f>
        <v>23</v>
      </c>
    </row>
    <row r="12" spans="1:5" ht="32.25" customHeight="1" x14ac:dyDescent="0.2"/>
    <row r="13" spans="1:5" ht="17.25" customHeight="1" x14ac:dyDescent="0.2">
      <c r="A13" s="172" t="s">
        <v>1496</v>
      </c>
      <c r="B13" s="107"/>
      <c r="C13" s="107"/>
    </row>
    <row r="14" spans="1:5" ht="18" customHeight="1" x14ac:dyDescent="0.2">
      <c r="A14" s="406" t="s">
        <v>1497</v>
      </c>
      <c r="B14" s="406"/>
      <c r="C14" s="114" t="e">
        <f>#REF!</f>
        <v>#REF!</v>
      </c>
      <c r="D14" s="121"/>
    </row>
    <row r="15" spans="1:5" ht="25.5" customHeight="1" x14ac:dyDescent="0.2">
      <c r="A15" s="404" t="s">
        <v>1498</v>
      </c>
      <c r="B15" s="404"/>
      <c r="C15" s="114" t="e">
        <f>E6</f>
        <v>#REF!</v>
      </c>
    </row>
    <row r="16" spans="1:5" ht="18" customHeight="1" x14ac:dyDescent="0.2">
      <c r="A16" s="407" t="s">
        <v>1499</v>
      </c>
      <c r="B16" s="407"/>
      <c r="C16" s="164" t="e">
        <f>C14*C15</f>
        <v>#REF!</v>
      </c>
    </row>
    <row r="17" spans="1:3" ht="31.5" customHeight="1" x14ac:dyDescent="0.2"/>
    <row r="18" spans="1:3" ht="15.75" customHeight="1" x14ac:dyDescent="0.2">
      <c r="A18" s="408" t="s">
        <v>1500</v>
      </c>
      <c r="B18" s="409"/>
      <c r="C18" s="122" t="s">
        <v>1501</v>
      </c>
    </row>
    <row r="19" spans="1:3" ht="21" customHeight="1" x14ac:dyDescent="0.2">
      <c r="A19" s="410" t="s">
        <v>1502</v>
      </c>
      <c r="B19" s="404"/>
      <c r="C19" s="114" t="e">
        <f>E6</f>
        <v>#REF!</v>
      </c>
    </row>
    <row r="20" spans="1:3" ht="19.5" customHeight="1" x14ac:dyDescent="0.2">
      <c r="A20" s="404" t="s">
        <v>1503</v>
      </c>
      <c r="B20" s="404"/>
      <c r="C20" s="118">
        <f>E11</f>
        <v>23</v>
      </c>
    </row>
    <row r="21" spans="1:3" ht="27" customHeight="1" x14ac:dyDescent="0.2">
      <c r="A21" s="404" t="s">
        <v>1504</v>
      </c>
      <c r="B21" s="404"/>
      <c r="C21" s="110"/>
    </row>
    <row r="22" spans="1:3" ht="21.75" customHeight="1" x14ac:dyDescent="0.2">
      <c r="A22" s="404" t="s">
        <v>1505</v>
      </c>
      <c r="B22" s="404"/>
      <c r="C22" s="118" t="e">
        <f>C16</f>
        <v>#REF!</v>
      </c>
    </row>
    <row r="23" spans="1:3" ht="19.5" customHeight="1" x14ac:dyDescent="0.2">
      <c r="A23" s="405" t="s">
        <v>1506</v>
      </c>
      <c r="B23" s="405"/>
      <c r="C23" s="164" t="e">
        <f>SUM(C19:C22)</f>
        <v>#REF!</v>
      </c>
    </row>
    <row r="24" spans="1:3" ht="18.75" hidden="1" customHeight="1" x14ac:dyDescent="0.2">
      <c r="A24" s="404" t="s">
        <v>1506</v>
      </c>
      <c r="B24" s="404"/>
      <c r="C24" s="110"/>
    </row>
    <row r="29" spans="1:3" x14ac:dyDescent="0.2">
      <c r="A29" s="137" t="s">
        <v>1864</v>
      </c>
      <c r="C29" s="137" t="s">
        <v>1881</v>
      </c>
    </row>
  </sheetData>
  <mergeCells count="11">
    <mergeCell ref="A23:B23"/>
    <mergeCell ref="A24:B24"/>
    <mergeCell ref="A20:B20"/>
    <mergeCell ref="A19:B19"/>
    <mergeCell ref="A18:B18"/>
    <mergeCell ref="A21:B21"/>
    <mergeCell ref="A3:E3"/>
    <mergeCell ref="A14:B14"/>
    <mergeCell ref="A15:B15"/>
    <mergeCell ref="A16:B16"/>
    <mergeCell ref="A22:B22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9">
    <tabColor indexed="57"/>
  </sheetPr>
  <dimension ref="A2:G31"/>
  <sheetViews>
    <sheetView workbookViewId="0">
      <selection activeCell="A3" sqref="A3:E3"/>
    </sheetView>
  </sheetViews>
  <sheetFormatPr defaultRowHeight="12.75" x14ac:dyDescent="0.2"/>
  <cols>
    <col min="1" max="1" width="21" style="108" customWidth="1"/>
    <col min="2" max="2" width="24.285156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7" x14ac:dyDescent="0.2">
      <c r="A2" s="107"/>
      <c r="B2" s="107"/>
    </row>
    <row r="3" spans="1:7" ht="35.25" customHeight="1" x14ac:dyDescent="0.2">
      <c r="A3" s="411" t="s">
        <v>2084</v>
      </c>
      <c r="B3" s="412"/>
      <c r="C3" s="412"/>
      <c r="D3" s="412"/>
      <c r="E3" s="412"/>
    </row>
    <row r="4" spans="1:7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7" ht="18" customHeight="1" x14ac:dyDescent="0.2">
      <c r="A5" s="110" t="s">
        <v>1489</v>
      </c>
      <c r="B5" s="158" t="e">
        <f>#REF!</f>
        <v>#REF!</v>
      </c>
      <c r="C5" s="185">
        <v>9870</v>
      </c>
      <c r="D5" s="136">
        <v>70</v>
      </c>
      <c r="E5" s="207" t="e">
        <f>B5/C5*D5</f>
        <v>#REF!</v>
      </c>
    </row>
    <row r="6" spans="1:7" ht="18" customHeight="1" x14ac:dyDescent="0.2">
      <c r="A6" s="123"/>
      <c r="B6" s="158"/>
      <c r="C6" s="185"/>
      <c r="D6" s="139"/>
      <c r="E6" s="207"/>
    </row>
    <row r="7" spans="1:7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7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7" ht="16.5" customHeight="1" x14ac:dyDescent="0.2">
      <c r="A11" s="142" t="s">
        <v>1833</v>
      </c>
      <c r="B11" s="146" t="s">
        <v>1508</v>
      </c>
      <c r="C11" s="160">
        <v>1</v>
      </c>
      <c r="D11" s="309" t="e">
        <f>#REF!</f>
        <v>#REF!</v>
      </c>
      <c r="E11" s="125" t="e">
        <f>C11*D11</f>
        <v>#REF!</v>
      </c>
      <c r="F11" s="140"/>
      <c r="G11" s="140"/>
    </row>
    <row r="12" spans="1:7" s="140" customFormat="1" ht="16.5" customHeight="1" x14ac:dyDescent="0.2">
      <c r="A12" s="145"/>
      <c r="B12" s="146"/>
      <c r="C12" s="160"/>
      <c r="D12" s="130"/>
      <c r="E12" s="125"/>
    </row>
    <row r="13" spans="1:7" s="140" customFormat="1" ht="16.5" customHeight="1" x14ac:dyDescent="0.2">
      <c r="A13" s="145"/>
      <c r="B13" s="146"/>
      <c r="C13" s="160"/>
      <c r="D13" s="130"/>
      <c r="E13" s="163"/>
    </row>
    <row r="14" spans="1:7" ht="16.5" customHeight="1" x14ac:dyDescent="0.2">
      <c r="A14" s="120" t="s">
        <v>84</v>
      </c>
      <c r="B14" s="110"/>
      <c r="C14" s="110"/>
      <c r="D14" s="110"/>
      <c r="E14" s="118" t="e">
        <f>SUM(E11:E13)</f>
        <v>#REF!</v>
      </c>
    </row>
    <row r="16" spans="1:7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6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18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 t="e">
        <f>E14</f>
        <v>#REF!</v>
      </c>
    </row>
    <row r="24" spans="1:4" ht="27" customHeight="1" x14ac:dyDescent="0.2">
      <c r="A24" s="404" t="s">
        <v>1504</v>
      </c>
      <c r="B24" s="404"/>
      <c r="C24" s="118"/>
    </row>
    <row r="25" spans="1:4" ht="22.5" customHeight="1" x14ac:dyDescent="0.2">
      <c r="A25" s="404" t="s">
        <v>1505</v>
      </c>
      <c r="B25" s="404"/>
      <c r="C25" s="118" t="e">
        <f>C19</f>
        <v>#REF!</v>
      </c>
    </row>
    <row r="26" spans="1:4" ht="21.7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1" spans="1:4" x14ac:dyDescent="0.2">
      <c r="A31" s="137" t="s">
        <v>1864</v>
      </c>
      <c r="C31" s="137" t="s">
        <v>1881</v>
      </c>
    </row>
  </sheetData>
  <mergeCells count="11">
    <mergeCell ref="A3:E3"/>
    <mergeCell ref="A24:B24"/>
    <mergeCell ref="A25:B25"/>
    <mergeCell ref="A26:B26"/>
    <mergeCell ref="A27:B27"/>
    <mergeCell ref="A17:B17"/>
    <mergeCell ref="A18:B18"/>
    <mergeCell ref="A19:B19"/>
    <mergeCell ref="A23:B23"/>
    <mergeCell ref="A22:B22"/>
    <mergeCell ref="A21:B21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7">
    <tabColor indexed="57"/>
  </sheetPr>
  <dimension ref="A2:E31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1092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85">
        <v>9870</v>
      </c>
      <c r="D5" s="136">
        <v>20</v>
      </c>
      <c r="E5" s="186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9</v>
      </c>
      <c r="E6" s="186" t="e">
        <f>B6/C6*D6</f>
        <v>#REF!</v>
      </c>
    </row>
    <row r="7" spans="1:5" ht="18" customHeight="1" x14ac:dyDescent="0.2">
      <c r="A7" s="110" t="s">
        <v>1490</v>
      </c>
      <c r="B7" s="158"/>
      <c r="C7" s="185"/>
      <c r="D7" s="136"/>
      <c r="E7" s="186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s="140" customFormat="1" ht="14.25" customHeight="1" x14ac:dyDescent="0.2">
      <c r="A11" s="142" t="s">
        <v>1875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s="140" customFormat="1" ht="15" customHeight="1" x14ac:dyDescent="0.2">
      <c r="A12" s="145"/>
      <c r="B12" s="146"/>
      <c r="C12" s="143"/>
      <c r="D12" s="130"/>
      <c r="E12" s="147"/>
    </row>
    <row r="13" spans="1:5" s="140" customFormat="1" ht="0.75" hidden="1" customHeight="1" x14ac:dyDescent="0.2">
      <c r="A13" s="145"/>
      <c r="B13" s="146"/>
      <c r="C13" s="143"/>
      <c r="D13" s="130"/>
      <c r="E13" s="125"/>
    </row>
    <row r="14" spans="1:5" ht="20.25" customHeight="1" x14ac:dyDescent="0.2">
      <c r="A14" s="120" t="s">
        <v>84</v>
      </c>
      <c r="B14" s="110"/>
      <c r="C14" s="110"/>
      <c r="D14" s="110"/>
      <c r="E14" s="118">
        <f>SUM(E11:E13)</f>
        <v>46</v>
      </c>
    </row>
    <row r="16" spans="1:5" ht="17.25" customHeight="1" x14ac:dyDescent="0.2">
      <c r="A16" s="172" t="s">
        <v>1496</v>
      </c>
      <c r="B16" s="107"/>
      <c r="C16" s="107"/>
    </row>
    <row r="17" spans="1:5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5" ht="25.5" customHeight="1" x14ac:dyDescent="0.2">
      <c r="A18" s="404" t="s">
        <v>1498</v>
      </c>
      <c r="B18" s="404"/>
      <c r="C18" s="114" t="e">
        <f>E7</f>
        <v>#REF!</v>
      </c>
      <c r="E18" s="173"/>
    </row>
    <row r="19" spans="1:5" ht="16.5" customHeight="1" x14ac:dyDescent="0.2">
      <c r="A19" s="407" t="s">
        <v>1499</v>
      </c>
      <c r="B19" s="407"/>
      <c r="C19" s="164" t="e">
        <f>C17*C18</f>
        <v>#REF!</v>
      </c>
    </row>
    <row r="20" spans="1:5" ht="30.75" customHeight="1" x14ac:dyDescent="0.2"/>
    <row r="21" spans="1:5" ht="15.75" customHeight="1" x14ac:dyDescent="0.2">
      <c r="A21" s="408" t="s">
        <v>1500</v>
      </c>
      <c r="B21" s="409"/>
      <c r="C21" s="122" t="s">
        <v>1501</v>
      </c>
    </row>
    <row r="22" spans="1:5" ht="20.25" customHeight="1" x14ac:dyDescent="0.2">
      <c r="A22" s="410" t="s">
        <v>1502</v>
      </c>
      <c r="B22" s="404"/>
      <c r="C22" s="114" t="e">
        <f>E7</f>
        <v>#REF!</v>
      </c>
    </row>
    <row r="23" spans="1:5" ht="19.5" customHeight="1" x14ac:dyDescent="0.2">
      <c r="A23" s="404" t="s">
        <v>1503</v>
      </c>
      <c r="B23" s="404"/>
      <c r="C23" s="118">
        <f>E14</f>
        <v>46</v>
      </c>
    </row>
    <row r="24" spans="1:5" ht="27" customHeight="1" x14ac:dyDescent="0.2">
      <c r="A24" s="404" t="s">
        <v>1504</v>
      </c>
      <c r="B24" s="404"/>
      <c r="C24" s="110"/>
    </row>
    <row r="25" spans="1:5" ht="20.25" customHeight="1" x14ac:dyDescent="0.2">
      <c r="A25" s="404" t="s">
        <v>1505</v>
      </c>
      <c r="B25" s="404"/>
      <c r="C25" s="118" t="e">
        <f>C19</f>
        <v>#REF!</v>
      </c>
    </row>
    <row r="26" spans="1:5" ht="20.25" customHeight="1" x14ac:dyDescent="0.2">
      <c r="A26" s="405" t="s">
        <v>1506</v>
      </c>
      <c r="B26" s="405"/>
      <c r="C26" s="164" t="e">
        <f>SUM(C22:C25)</f>
        <v>#REF!</v>
      </c>
    </row>
    <row r="27" spans="1:5" ht="18.75" hidden="1" customHeight="1" x14ac:dyDescent="0.2">
      <c r="A27" s="404" t="s">
        <v>1506</v>
      </c>
      <c r="B27" s="404"/>
      <c r="C27" s="110"/>
    </row>
    <row r="30" spans="1:5" ht="29.25" customHeight="1" x14ac:dyDescent="0.2"/>
    <row r="31" spans="1:5" x14ac:dyDescent="0.2">
      <c r="A31" s="137" t="s">
        <v>1864</v>
      </c>
      <c r="C31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8">
    <tabColor indexed="57"/>
  </sheetPr>
  <dimension ref="A2:E32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1093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30</v>
      </c>
      <c r="E5" s="114" t="e">
        <f>B5/C5*D5</f>
        <v>#REF!</v>
      </c>
    </row>
    <row r="6" spans="1:5" ht="18" customHeight="1" x14ac:dyDescent="0.2">
      <c r="A6" s="120" t="s">
        <v>1489</v>
      </c>
      <c r="B6" s="146" t="e">
        <f>B5</f>
        <v>#REF!</v>
      </c>
      <c r="C6" s="176">
        <v>9870</v>
      </c>
      <c r="D6" s="139">
        <v>25</v>
      </c>
      <c r="E6" s="147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s="140" customFormat="1" ht="21" customHeight="1" x14ac:dyDescent="0.2">
      <c r="A11" s="142" t="s">
        <v>1875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s="140" customFormat="1" ht="16.5" customHeight="1" x14ac:dyDescent="0.2">
      <c r="A12" s="145"/>
      <c r="B12" s="146"/>
      <c r="C12" s="143"/>
      <c r="D12" s="130"/>
      <c r="E12" s="147"/>
    </row>
    <row r="13" spans="1:5" s="140" customFormat="1" ht="16.5" customHeight="1" x14ac:dyDescent="0.2">
      <c r="A13" s="145"/>
      <c r="B13" s="146"/>
      <c r="C13" s="143"/>
      <c r="D13" s="130"/>
      <c r="E13" s="125"/>
    </row>
    <row r="14" spans="1:5" s="140" customFormat="1" ht="16.5" customHeight="1" x14ac:dyDescent="0.2">
      <c r="A14" s="120" t="s">
        <v>84</v>
      </c>
      <c r="B14" s="120"/>
      <c r="C14" s="120"/>
      <c r="D14" s="120"/>
      <c r="E14" s="125">
        <f>SUM(E11:E13)</f>
        <v>46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0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1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0"/>
    </row>
    <row r="25" spans="1:4" ht="21.75" customHeight="1" x14ac:dyDescent="0.2">
      <c r="A25" s="404" t="s">
        <v>1505</v>
      </c>
      <c r="B25" s="404"/>
      <c r="C25" s="118" t="e">
        <f>C19</f>
        <v>#REF!</v>
      </c>
    </row>
    <row r="26" spans="1:4" ht="19.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9">
    <tabColor indexed="57"/>
  </sheetPr>
  <dimension ref="A2:E31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1094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35</v>
      </c>
      <c r="E5" s="114" t="e">
        <f>B5/C5*D5</f>
        <v>#REF!</v>
      </c>
    </row>
    <row r="6" spans="1:5" ht="18" customHeight="1" x14ac:dyDescent="0.2">
      <c r="A6" s="120" t="s">
        <v>1489</v>
      </c>
      <c r="B6" s="146" t="e">
        <f>B5</f>
        <v>#REF!</v>
      </c>
      <c r="C6" s="176">
        <v>9870</v>
      </c>
      <c r="D6" s="139">
        <v>30</v>
      </c>
      <c r="E6" s="147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s="140" customFormat="1" ht="15.75" customHeight="1" x14ac:dyDescent="0.2">
      <c r="A11" s="142" t="s">
        <v>1875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s="140" customFormat="1" ht="15.75" customHeight="1" x14ac:dyDescent="0.2">
      <c r="A12" s="145"/>
      <c r="B12" s="146"/>
      <c r="C12" s="143"/>
      <c r="D12" s="130"/>
      <c r="E12" s="147"/>
    </row>
    <row r="13" spans="1:5" s="140" customFormat="1" ht="15.75" customHeight="1" x14ac:dyDescent="0.2">
      <c r="A13" s="145"/>
      <c r="B13" s="146"/>
      <c r="C13" s="143"/>
      <c r="D13" s="130"/>
      <c r="E13" s="125"/>
    </row>
    <row r="14" spans="1:5" s="140" customFormat="1" ht="15.75" customHeight="1" x14ac:dyDescent="0.2">
      <c r="A14" s="120" t="s">
        <v>84</v>
      </c>
      <c r="B14" s="120"/>
      <c r="C14" s="120"/>
      <c r="D14" s="120"/>
      <c r="E14" s="125">
        <f>SUM(E11:E13)</f>
        <v>46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1.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1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0"/>
    </row>
    <row r="25" spans="1:4" ht="19.5" customHeight="1" x14ac:dyDescent="0.2">
      <c r="A25" s="404" t="s">
        <v>1505</v>
      </c>
      <c r="B25" s="404"/>
      <c r="C25" s="118" t="e">
        <f>C19</f>
        <v>#REF!</v>
      </c>
    </row>
    <row r="26" spans="1:4" ht="19.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0" spans="1:4" ht="35.25" customHeight="1" x14ac:dyDescent="0.2"/>
    <row r="31" spans="1:4" x14ac:dyDescent="0.2">
      <c r="A31" s="137" t="s">
        <v>1864</v>
      </c>
      <c r="C31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0">
    <tabColor indexed="57"/>
  </sheetPr>
  <dimension ref="A2:E29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1095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12">
        <v>9870</v>
      </c>
      <c r="D5" s="136">
        <v>40</v>
      </c>
      <c r="E5" s="11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176">
        <v>9870</v>
      </c>
      <c r="D6" s="139">
        <v>34</v>
      </c>
      <c r="E6" s="147" t="e">
        <f>B6/C6*D6</f>
        <v>#REF!</v>
      </c>
    </row>
    <row r="7" spans="1:5" ht="18" customHeight="1" x14ac:dyDescent="0.2">
      <c r="A7" s="123" t="s">
        <v>1490</v>
      </c>
      <c r="B7" s="158"/>
      <c r="C7" s="112"/>
      <c r="D7" s="113"/>
      <c r="E7" s="114" t="e">
        <f>SUM(E5:E6)</f>
        <v>#REF!</v>
      </c>
    </row>
    <row r="8" spans="1:5" x14ac:dyDescent="0.2">
      <c r="A8" s="137"/>
      <c r="B8" s="137"/>
    </row>
    <row r="9" spans="1:5" x14ac:dyDescent="0.2">
      <c r="A9" s="137"/>
      <c r="B9" s="137"/>
    </row>
    <row r="10" spans="1:5" ht="51" x14ac:dyDescent="0.2">
      <c r="A10" s="134" t="s">
        <v>1491</v>
      </c>
      <c r="B10" s="134" t="s">
        <v>1492</v>
      </c>
      <c r="C10" s="109" t="s">
        <v>1493</v>
      </c>
      <c r="D10" s="116" t="s">
        <v>1494</v>
      </c>
      <c r="E10" s="116" t="s">
        <v>1495</v>
      </c>
    </row>
    <row r="11" spans="1:5" s="140" customFormat="1" ht="18" customHeight="1" x14ac:dyDescent="0.2">
      <c r="A11" s="142" t="s">
        <v>1875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s="140" customFormat="1" ht="18" customHeight="1" x14ac:dyDescent="0.2">
      <c r="A12" s="120" t="s">
        <v>84</v>
      </c>
      <c r="B12" s="120"/>
      <c r="C12" s="120"/>
      <c r="D12" s="120"/>
      <c r="E12" s="125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8.75" customHeight="1" x14ac:dyDescent="0.2">
      <c r="A17" s="407" t="s">
        <v>1499</v>
      </c>
      <c r="B17" s="407"/>
      <c r="C17" s="164" t="e">
        <f>C15*C16</f>
        <v>#REF!</v>
      </c>
    </row>
    <row r="18" spans="1:3" ht="31.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19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18.7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8" spans="1:3" ht="46.5" customHeight="1" x14ac:dyDescent="0.2"/>
    <row r="29" spans="1:3" x14ac:dyDescent="0.2">
      <c r="A29" s="137" t="s">
        <v>1864</v>
      </c>
      <c r="C29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1">
    <tabColor indexed="57"/>
  </sheetPr>
  <dimension ref="A2:E30"/>
  <sheetViews>
    <sheetView topLeftCell="A4"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1096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20</v>
      </c>
      <c r="E5" s="114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12">
        <v>9870</v>
      </c>
      <c r="D6" s="136">
        <v>16</v>
      </c>
      <c r="E6" s="114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6.5" customHeight="1" x14ac:dyDescent="0.2">
      <c r="A11" s="142" t="s">
        <v>1875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s="140" customFormat="1" ht="16.5" customHeight="1" x14ac:dyDescent="0.2">
      <c r="A12" s="145"/>
      <c r="B12" s="146"/>
      <c r="C12" s="143"/>
      <c r="D12" s="130"/>
      <c r="E12" s="147"/>
    </row>
    <row r="13" spans="1:5" s="140" customFormat="1" ht="16.5" customHeight="1" x14ac:dyDescent="0.2">
      <c r="A13" s="145"/>
      <c r="B13" s="146"/>
      <c r="C13" s="143"/>
      <c r="D13" s="130"/>
      <c r="E13" s="125"/>
    </row>
    <row r="14" spans="1:5" ht="20.25" customHeight="1" x14ac:dyDescent="0.2">
      <c r="A14" s="120" t="s">
        <v>84</v>
      </c>
      <c r="B14" s="110"/>
      <c r="C14" s="110"/>
      <c r="D14" s="110"/>
      <c r="E14" s="118">
        <f>SUM(E11:E13)</f>
        <v>46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42.7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1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0"/>
    </row>
    <row r="25" spans="1:4" ht="21.75" customHeight="1" x14ac:dyDescent="0.2">
      <c r="A25" s="404" t="s">
        <v>1505</v>
      </c>
      <c r="B25" s="404"/>
      <c r="C25" s="118" t="e">
        <f>C19</f>
        <v>#REF!</v>
      </c>
    </row>
    <row r="26" spans="1:4" ht="19.5" customHeight="1" x14ac:dyDescent="0.2">
      <c r="A26" s="405" t="s">
        <v>1506</v>
      </c>
      <c r="B26" s="405"/>
      <c r="C26" s="164" t="e">
        <f>SUM(C22:C25)</f>
        <v>#REF!</v>
      </c>
    </row>
    <row r="27" spans="1:4" ht="0.75" hidden="1" customHeight="1" x14ac:dyDescent="0.2">
      <c r="A27" s="404" t="s">
        <v>1506</v>
      </c>
      <c r="B27" s="404"/>
      <c r="C27" s="110"/>
    </row>
    <row r="29" spans="1:4" ht="53.25" customHeight="1" x14ac:dyDescent="0.2"/>
    <row r="30" spans="1:4" x14ac:dyDescent="0.2">
      <c r="A30" s="137" t="s">
        <v>1864</v>
      </c>
      <c r="C30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2">
    <tabColor indexed="57"/>
  </sheetPr>
  <dimension ref="A2:E30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1097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40</v>
      </c>
      <c r="E5" s="114" t="e">
        <f>B5/C5*D5</f>
        <v>#REF!</v>
      </c>
    </row>
    <row r="6" spans="1:5" ht="18" customHeight="1" x14ac:dyDescent="0.2">
      <c r="A6" s="110" t="s">
        <v>1489</v>
      </c>
      <c r="B6" s="158" t="e">
        <f>B5</f>
        <v>#REF!</v>
      </c>
      <c r="C6" s="112">
        <v>9870</v>
      </c>
      <c r="D6" s="136">
        <v>34</v>
      </c>
      <c r="E6" s="114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7.25" customHeight="1" x14ac:dyDescent="0.2">
      <c r="A11" s="142" t="s">
        <v>1875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ht="17.25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35.2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19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18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ht="28.5" customHeight="1" x14ac:dyDescent="0.2"/>
    <row r="30" spans="1:3" x14ac:dyDescent="0.2">
      <c r="A30" s="137" t="s">
        <v>1864</v>
      </c>
      <c r="C30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3">
    <tabColor indexed="57"/>
  </sheetPr>
  <dimension ref="A2:E30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1098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30</v>
      </c>
      <c r="E5" s="114" t="e">
        <f>B5/C5*D5</f>
        <v>#REF!</v>
      </c>
    </row>
    <row r="6" spans="1:5" ht="18" customHeight="1" x14ac:dyDescent="0.2">
      <c r="A6" s="110" t="s">
        <v>1489</v>
      </c>
      <c r="B6" s="158" t="e">
        <f>B5</f>
        <v>#REF!</v>
      </c>
      <c r="C6" s="112">
        <v>9870</v>
      </c>
      <c r="D6" s="136">
        <v>25</v>
      </c>
      <c r="E6" s="114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s="140" customFormat="1" ht="15.75" customHeight="1" x14ac:dyDescent="0.2">
      <c r="A11" s="142" t="s">
        <v>1875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s="140" customFormat="1" ht="15.75" customHeight="1" x14ac:dyDescent="0.2">
      <c r="A12" s="145"/>
      <c r="B12" s="146"/>
      <c r="C12" s="143"/>
      <c r="D12" s="130"/>
      <c r="E12" s="147"/>
    </row>
    <row r="13" spans="1:5" s="140" customFormat="1" ht="15.75" customHeight="1" x14ac:dyDescent="0.2">
      <c r="A13" s="145"/>
      <c r="B13" s="146"/>
      <c r="C13" s="143"/>
      <c r="D13" s="130"/>
      <c r="E13" s="125"/>
    </row>
    <row r="14" spans="1:5" s="140" customFormat="1" ht="15.75" customHeight="1" x14ac:dyDescent="0.2">
      <c r="A14" s="120" t="s">
        <v>84</v>
      </c>
      <c r="B14" s="120"/>
      <c r="C14" s="120"/>
      <c r="D14" s="120"/>
      <c r="E14" s="125">
        <f>SUM(E11:E13)</f>
        <v>46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27.7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5.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0"/>
    </row>
    <row r="25" spans="1:4" ht="25.5" customHeight="1" x14ac:dyDescent="0.2">
      <c r="A25" s="404" t="s">
        <v>1505</v>
      </c>
      <c r="B25" s="404"/>
      <c r="C25" s="118" t="e">
        <f>C19</f>
        <v>#REF!</v>
      </c>
    </row>
    <row r="26" spans="1:4" ht="18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29" spans="1:4" ht="39.75" customHeight="1" x14ac:dyDescent="0.2"/>
    <row r="30" spans="1:4" x14ac:dyDescent="0.2">
      <c r="A30" s="137" t="s">
        <v>1864</v>
      </c>
      <c r="C30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4">
    <tabColor indexed="57"/>
  </sheetPr>
  <dimension ref="A2:E29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1099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40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21</v>
      </c>
      <c r="E6" s="144" t="e">
        <f>B6/C6*D6</f>
        <v>#REF!</v>
      </c>
    </row>
    <row r="7" spans="1:5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</row>
    <row r="8" spans="1:5" x14ac:dyDescent="0.2">
      <c r="A8" s="141"/>
      <c r="B8" s="141"/>
      <c r="C8" s="141"/>
      <c r="D8" s="141"/>
      <c r="E8" s="141"/>
    </row>
    <row r="9" spans="1:5" x14ac:dyDescent="0.2">
      <c r="A9" s="141"/>
      <c r="B9" s="141"/>
      <c r="C9" s="141"/>
      <c r="D9" s="141"/>
      <c r="E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5" ht="31.5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20.25" customHeight="1" x14ac:dyDescent="0.2">
      <c r="A12" s="138" t="s">
        <v>84</v>
      </c>
      <c r="B12" s="138"/>
      <c r="C12" s="138"/>
      <c r="D12" s="138"/>
      <c r="E12" s="206">
        <f>SUM(E11:E11)</f>
        <v>46</v>
      </c>
    </row>
    <row r="13" spans="1:5" x14ac:dyDescent="0.2">
      <c r="A13" s="141"/>
      <c r="B13" s="141"/>
      <c r="C13" s="141"/>
      <c r="D13" s="141"/>
      <c r="E13" s="141"/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6">
    <tabColor indexed="57"/>
  </sheetPr>
  <dimension ref="A2:E29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2149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65</v>
      </c>
      <c r="E5" s="186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6">
        <v>65</v>
      </c>
      <c r="E6" s="186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186" t="e">
        <f>SUM(E5:E6)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20.25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8">
    <tabColor rgb="FF3F9F64"/>
  </sheetPr>
  <dimension ref="A2:F29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1100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30</v>
      </c>
      <c r="E5" s="144" t="e">
        <f>B5/C5*D5</f>
        <v>#REF!</v>
      </c>
      <c r="F5" s="141"/>
    </row>
    <row r="6" spans="1:6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25</v>
      </c>
      <c r="E6" s="144" t="e">
        <f>B6/C6*D6</f>
        <v>#REF!</v>
      </c>
      <c r="F6" s="141"/>
    </row>
    <row r="7" spans="1:6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  <c r="F7" s="141"/>
    </row>
    <row r="8" spans="1:6" x14ac:dyDescent="0.2">
      <c r="A8" s="141"/>
      <c r="B8" s="141"/>
      <c r="C8" s="141"/>
      <c r="D8" s="141"/>
      <c r="E8" s="141"/>
      <c r="F8" s="141"/>
    </row>
    <row r="9" spans="1:6" x14ac:dyDescent="0.2">
      <c r="A9" s="141"/>
      <c r="B9" s="141"/>
      <c r="C9" s="141"/>
      <c r="D9" s="141"/>
      <c r="E9" s="141"/>
      <c r="F9" s="141"/>
    </row>
    <row r="10" spans="1:6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  <c r="F10" s="141"/>
    </row>
    <row r="11" spans="1:6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41"/>
    </row>
    <row r="12" spans="1:6" ht="25.5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4" spans="1:6" ht="17.25" customHeight="1" x14ac:dyDescent="0.2">
      <c r="A14" s="172" t="s">
        <v>1496</v>
      </c>
      <c r="B14" s="107"/>
      <c r="C14" s="107"/>
    </row>
    <row r="15" spans="1:6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6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19.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1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4.25" x14ac:dyDescent="0.2">
      <c r="A3" s="124" t="s">
        <v>2085</v>
      </c>
      <c r="B3" s="107"/>
    </row>
    <row r="4" spans="1:5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70</v>
      </c>
      <c r="E5" s="118" t="e">
        <f>B5/C5*D5</f>
        <v>#REF!</v>
      </c>
    </row>
    <row r="6" spans="1:5" ht="18" customHeight="1" x14ac:dyDescent="0.2">
      <c r="A6" s="123"/>
      <c r="B6" s="111"/>
      <c r="C6" s="112"/>
      <c r="D6" s="130"/>
      <c r="E6" s="118"/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s="140" customFormat="1" ht="16.5" customHeight="1" x14ac:dyDescent="0.2">
      <c r="A11" s="142" t="s">
        <v>1833</v>
      </c>
      <c r="B11" s="146" t="s">
        <v>1508</v>
      </c>
      <c r="C11" s="160">
        <v>1</v>
      </c>
      <c r="D11" s="309" t="e">
        <f>#REF!</f>
        <v>#REF!</v>
      </c>
      <c r="E11" s="125" t="e">
        <f>C11*D11</f>
        <v>#REF!</v>
      </c>
    </row>
    <row r="12" spans="1:5" s="140" customFormat="1" ht="16.5" customHeight="1" x14ac:dyDescent="0.2">
      <c r="A12" s="145"/>
      <c r="B12" s="146"/>
      <c r="C12" s="160"/>
      <c r="D12" s="130"/>
      <c r="E12" s="125"/>
    </row>
    <row r="13" spans="1:5" s="140" customFormat="1" ht="16.5" customHeight="1" x14ac:dyDescent="0.2">
      <c r="A13" s="145"/>
      <c r="B13" s="146"/>
      <c r="C13" s="160"/>
      <c r="D13" s="130"/>
      <c r="E13" s="163"/>
    </row>
    <row r="14" spans="1:5" ht="16.5" customHeight="1" x14ac:dyDescent="0.2">
      <c r="A14" s="120" t="s">
        <v>84</v>
      </c>
      <c r="B14" s="110"/>
      <c r="C14" s="110"/>
      <c r="D14" s="110"/>
      <c r="E14" s="118" t="e">
        <f>SUM(E11:E13)</f>
        <v>#REF!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29.2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5.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 t="e">
        <f>E14</f>
        <v>#REF!</v>
      </c>
    </row>
    <row r="24" spans="1:4" ht="27" customHeight="1" x14ac:dyDescent="0.2">
      <c r="A24" s="404" t="s">
        <v>1504</v>
      </c>
      <c r="B24" s="404"/>
      <c r="C24" s="118"/>
    </row>
    <row r="25" spans="1:4" ht="25.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0">
    <mergeCell ref="A24:B24"/>
    <mergeCell ref="A25:B25"/>
    <mergeCell ref="A26:B26"/>
    <mergeCell ref="A27:B27"/>
    <mergeCell ref="A17:B17"/>
    <mergeCell ref="A18:B18"/>
    <mergeCell ref="A19:B19"/>
    <mergeCell ref="A23:B23"/>
    <mergeCell ref="A22:B22"/>
    <mergeCell ref="A21:B21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9">
    <tabColor indexed="57"/>
  </sheetPr>
  <dimension ref="A2:E30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1101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39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35</v>
      </c>
      <c r="E6" s="144" t="e">
        <f>B6/C6*D6</f>
        <v>#REF!</v>
      </c>
    </row>
    <row r="7" spans="1:5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</row>
    <row r="8" spans="1:5" x14ac:dyDescent="0.2">
      <c r="A8" s="141"/>
      <c r="B8" s="141"/>
      <c r="C8" s="141"/>
      <c r="D8" s="141"/>
      <c r="E8" s="141"/>
    </row>
    <row r="9" spans="1:5" x14ac:dyDescent="0.2">
      <c r="A9" s="141"/>
      <c r="B9" s="141"/>
      <c r="C9" s="141"/>
      <c r="D9" s="141"/>
      <c r="E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5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20.25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0">
    <tabColor indexed="57"/>
  </sheetPr>
  <dimension ref="A2:F29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1102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50</v>
      </c>
      <c r="E5" s="144" t="e">
        <f>B5/C5*D5</f>
        <v>#REF!</v>
      </c>
      <c r="F5" s="141"/>
    </row>
    <row r="6" spans="1:6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43</v>
      </c>
      <c r="E6" s="144" t="e">
        <f>B6/C6*D6</f>
        <v>#REF!</v>
      </c>
      <c r="F6" s="141"/>
    </row>
    <row r="7" spans="1:6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  <c r="F7" s="141"/>
    </row>
    <row r="8" spans="1:6" x14ac:dyDescent="0.2">
      <c r="A8" s="141"/>
      <c r="B8" s="141"/>
      <c r="C8" s="141"/>
      <c r="D8" s="141"/>
      <c r="E8" s="141"/>
      <c r="F8" s="141"/>
    </row>
    <row r="9" spans="1:6" x14ac:dyDescent="0.2">
      <c r="A9" s="141"/>
      <c r="B9" s="141"/>
      <c r="C9" s="141"/>
      <c r="D9" s="141"/>
      <c r="E9" s="141"/>
      <c r="F9" s="141"/>
    </row>
    <row r="10" spans="1:6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  <c r="F10" s="141"/>
    </row>
    <row r="11" spans="1:6" x14ac:dyDescent="0.2">
      <c r="A11" s="142" t="s">
        <v>1875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41"/>
    </row>
    <row r="12" spans="1:6" ht="20.25" customHeight="1" x14ac:dyDescent="0.2">
      <c r="A12" s="138" t="s">
        <v>84</v>
      </c>
      <c r="B12" s="138"/>
      <c r="C12" s="138"/>
      <c r="D12" s="138"/>
      <c r="E12" s="206">
        <f>SUM(E11:E11)</f>
        <v>46</v>
      </c>
      <c r="F12" s="141"/>
    </row>
    <row r="13" spans="1:6" x14ac:dyDescent="0.2">
      <c r="A13" s="141"/>
      <c r="B13" s="141"/>
      <c r="C13" s="141"/>
      <c r="D13" s="141"/>
      <c r="E13" s="141"/>
      <c r="F13" s="141"/>
    </row>
    <row r="14" spans="1:6" ht="17.25" customHeight="1" x14ac:dyDescent="0.2">
      <c r="A14" s="172" t="s">
        <v>1496</v>
      </c>
      <c r="B14" s="107"/>
      <c r="C14" s="107"/>
    </row>
    <row r="15" spans="1:6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6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1">
    <tabColor indexed="57"/>
  </sheetPr>
  <dimension ref="A2:F31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1103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57</v>
      </c>
      <c r="E5" s="144" t="e">
        <f>B5/C5*D5</f>
        <v>#REF!</v>
      </c>
      <c r="F5" s="141"/>
    </row>
    <row r="6" spans="1:6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55</v>
      </c>
      <c r="E6" s="144" t="e">
        <f>B6/C6*D6</f>
        <v>#REF!</v>
      </c>
      <c r="F6" s="141"/>
    </row>
    <row r="7" spans="1:6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  <c r="F7" s="141"/>
    </row>
    <row r="8" spans="1:6" x14ac:dyDescent="0.2">
      <c r="A8" s="141"/>
      <c r="B8" s="141"/>
      <c r="C8" s="141"/>
      <c r="D8" s="141"/>
      <c r="E8" s="141"/>
      <c r="F8" s="141"/>
    </row>
    <row r="9" spans="1:6" x14ac:dyDescent="0.2">
      <c r="A9" s="141"/>
      <c r="B9" s="141"/>
      <c r="C9" s="141"/>
      <c r="D9" s="141"/>
      <c r="E9" s="141"/>
      <c r="F9" s="141"/>
    </row>
    <row r="10" spans="1:6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  <c r="F10" s="141"/>
    </row>
    <row r="11" spans="1:6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41"/>
    </row>
    <row r="12" spans="1:6" ht="20.25" customHeight="1" x14ac:dyDescent="0.2">
      <c r="A12" s="120" t="s">
        <v>84</v>
      </c>
      <c r="B12" s="110"/>
      <c r="C12" s="110"/>
      <c r="D12" s="110"/>
      <c r="E12" s="164">
        <f>SUM(E11:E11)</f>
        <v>46</v>
      </c>
    </row>
    <row r="14" spans="1:6" ht="17.25" customHeight="1" x14ac:dyDescent="0.2">
      <c r="A14" s="172" t="s">
        <v>1496</v>
      </c>
      <c r="B14" s="107"/>
      <c r="C14" s="107"/>
    </row>
    <row r="15" spans="1:6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6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19.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1" spans="1:3" x14ac:dyDescent="0.2">
      <c r="A31" s="137" t="s">
        <v>1864</v>
      </c>
      <c r="C31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3">
    <tabColor indexed="57"/>
  </sheetPr>
  <dimension ref="A2:E31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1104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50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43</v>
      </c>
      <c r="E6" s="144" t="e">
        <f>B6/C6*D6</f>
        <v>#REF!</v>
      </c>
    </row>
    <row r="7" spans="1:5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</row>
    <row r="8" spans="1:5" x14ac:dyDescent="0.2">
      <c r="A8" s="141"/>
      <c r="B8" s="141"/>
      <c r="C8" s="141"/>
      <c r="D8" s="141"/>
      <c r="E8" s="141"/>
    </row>
    <row r="9" spans="1:5" x14ac:dyDescent="0.2">
      <c r="A9" s="141"/>
      <c r="B9" s="141"/>
      <c r="C9" s="141"/>
      <c r="D9" s="141"/>
      <c r="E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5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s="140" customFormat="1" ht="14.25" hidden="1" customHeight="1" x14ac:dyDescent="0.2">
      <c r="A12" s="145"/>
      <c r="B12" s="146"/>
      <c r="C12" s="143"/>
      <c r="D12" s="130"/>
      <c r="E12" s="147"/>
    </row>
    <row r="13" spans="1:5" s="140" customFormat="1" ht="14.25" hidden="1" customHeight="1" x14ac:dyDescent="0.2">
      <c r="A13" s="145"/>
      <c r="B13" s="146"/>
      <c r="C13" s="143"/>
      <c r="D13" s="130"/>
      <c r="E13" s="125"/>
    </row>
    <row r="14" spans="1:5" ht="20.25" customHeight="1" x14ac:dyDescent="0.2">
      <c r="A14" s="120" t="s">
        <v>84</v>
      </c>
      <c r="B14" s="110"/>
      <c r="C14" s="110"/>
      <c r="D14" s="110"/>
      <c r="E14" s="118">
        <f>SUM(E11:E13)</f>
        <v>46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18" t="e">
        <f>C17*C18</f>
        <v>#REF!</v>
      </c>
    </row>
    <row r="20" spans="1:4" ht="31.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5.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0"/>
    </row>
    <row r="25" spans="1:4" ht="25.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1" spans="1:4" x14ac:dyDescent="0.2">
      <c r="A31" s="137" t="s">
        <v>1864</v>
      </c>
      <c r="C31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4">
    <tabColor indexed="57"/>
  </sheetPr>
  <dimension ref="A2:E29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1105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57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55</v>
      </c>
      <c r="E6" s="144" t="e">
        <f>B6/C6*D6</f>
        <v>#REF!</v>
      </c>
    </row>
    <row r="7" spans="1:5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</row>
    <row r="8" spans="1:5" x14ac:dyDescent="0.2">
      <c r="A8" s="141"/>
      <c r="B8" s="141"/>
      <c r="C8" s="141"/>
      <c r="D8" s="141"/>
      <c r="E8" s="141"/>
    </row>
    <row r="9" spans="1:5" x14ac:dyDescent="0.2">
      <c r="A9" s="141"/>
      <c r="B9" s="141"/>
      <c r="C9" s="141"/>
      <c r="D9" s="141"/>
      <c r="E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5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20.25" customHeight="1" x14ac:dyDescent="0.2">
      <c r="A12" s="138" t="s">
        <v>84</v>
      </c>
      <c r="B12" s="138"/>
      <c r="C12" s="138"/>
      <c r="D12" s="138"/>
      <c r="E12" s="206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5">
    <tabColor indexed="57"/>
  </sheetPr>
  <dimension ref="A2:E28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1476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98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90</v>
      </c>
      <c r="E6" s="144" t="e">
        <f>B6/C6*D6</f>
        <v>#REF!</v>
      </c>
    </row>
    <row r="7" spans="1:5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</row>
    <row r="8" spans="1:5" x14ac:dyDescent="0.2">
      <c r="A8" s="141"/>
      <c r="B8" s="141"/>
      <c r="C8" s="141"/>
      <c r="D8" s="141"/>
      <c r="E8" s="141"/>
    </row>
    <row r="9" spans="1:5" x14ac:dyDescent="0.2">
      <c r="A9" s="141"/>
      <c r="B9" s="141"/>
      <c r="C9" s="141"/>
      <c r="D9" s="141"/>
      <c r="E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5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7.25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3" spans="1:5" ht="17.25" customHeight="1" x14ac:dyDescent="0.2"/>
    <row r="14" spans="1:5" ht="18" customHeight="1" x14ac:dyDescent="0.2">
      <c r="A14" s="172" t="s">
        <v>1496</v>
      </c>
      <c r="B14" s="107"/>
      <c r="C14" s="107"/>
    </row>
    <row r="15" spans="1:5" ht="25.5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7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3.25" customHeight="1" x14ac:dyDescent="0.2"/>
    <row r="19" spans="1:3" ht="25.5" customHeight="1" x14ac:dyDescent="0.2">
      <c r="A19" s="408" t="s">
        <v>1500</v>
      </c>
      <c r="B19" s="409"/>
      <c r="C19" s="122" t="s">
        <v>1501</v>
      </c>
    </row>
    <row r="20" spans="1:3" ht="19.5" customHeight="1" x14ac:dyDescent="0.2">
      <c r="A20" s="410" t="s">
        <v>1502</v>
      </c>
      <c r="B20" s="404"/>
      <c r="C20" s="114" t="e">
        <f>E7</f>
        <v>#REF!</v>
      </c>
    </row>
    <row r="21" spans="1:3" ht="27" customHeight="1" x14ac:dyDescent="0.2">
      <c r="A21" s="404" t="s">
        <v>1503</v>
      </c>
      <c r="B21" s="404"/>
      <c r="C21" s="118">
        <f>E12</f>
        <v>46</v>
      </c>
    </row>
    <row r="22" spans="1:3" ht="25.5" customHeight="1" x14ac:dyDescent="0.2">
      <c r="A22" s="404" t="s">
        <v>1504</v>
      </c>
      <c r="B22" s="404"/>
      <c r="C22" s="110"/>
    </row>
    <row r="23" spans="1:3" ht="20.25" customHeight="1" x14ac:dyDescent="0.2">
      <c r="A23" s="404" t="s">
        <v>1505</v>
      </c>
      <c r="B23" s="404"/>
      <c r="C23" s="118" t="e">
        <f>C17</f>
        <v>#REF!</v>
      </c>
    </row>
    <row r="24" spans="1:3" ht="24" customHeight="1" x14ac:dyDescent="0.2">
      <c r="A24" s="405" t="s">
        <v>1506</v>
      </c>
      <c r="B24" s="405"/>
      <c r="C24" s="164" t="e">
        <f>SUM(C20:C23)</f>
        <v>#REF!</v>
      </c>
    </row>
    <row r="25" spans="1:3" ht="10.5" hidden="1" customHeight="1" x14ac:dyDescent="0.2">
      <c r="A25" s="404" t="s">
        <v>1506</v>
      </c>
      <c r="B25" s="404"/>
      <c r="C25" s="110"/>
    </row>
    <row r="28" spans="1:3" x14ac:dyDescent="0.2">
      <c r="A28" s="137" t="s">
        <v>1864</v>
      </c>
      <c r="C28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6">
    <tabColor indexed="57"/>
  </sheetPr>
  <dimension ref="A2:E28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1477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40</v>
      </c>
      <c r="E5" s="11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34</v>
      </c>
      <c r="E6" s="114" t="e">
        <f>B6/C6*D6</f>
        <v>#REF!</v>
      </c>
    </row>
    <row r="7" spans="1:5" ht="18" customHeight="1" x14ac:dyDescent="0.2">
      <c r="A7" s="138" t="s">
        <v>1490</v>
      </c>
      <c r="B7" s="146"/>
      <c r="C7" s="208"/>
      <c r="D7" s="139"/>
      <c r="E7" s="114" t="e">
        <f>SUM(E5:E6)</f>
        <v>#REF!</v>
      </c>
    </row>
    <row r="8" spans="1:5" x14ac:dyDescent="0.2">
      <c r="A8" s="141"/>
      <c r="B8" s="141"/>
      <c r="C8" s="141"/>
      <c r="D8" s="141"/>
    </row>
    <row r="9" spans="1:5" x14ac:dyDescent="0.2">
      <c r="A9" s="141"/>
      <c r="B9" s="141"/>
      <c r="C9" s="141"/>
      <c r="D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16" t="s">
        <v>1495</v>
      </c>
    </row>
    <row r="11" spans="1:5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125">
        <f>C11*D11</f>
        <v>46</v>
      </c>
    </row>
    <row r="12" spans="1:5" ht="20.25" customHeight="1" x14ac:dyDescent="0.2">
      <c r="A12" s="138" t="s">
        <v>84</v>
      </c>
      <c r="B12" s="138"/>
      <c r="C12" s="138"/>
      <c r="D12" s="138"/>
      <c r="E12" s="118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1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8" spans="1:3" x14ac:dyDescent="0.2">
      <c r="A28" s="137" t="s">
        <v>1864</v>
      </c>
      <c r="C28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7">
    <tabColor indexed="57"/>
  </sheetPr>
  <dimension ref="A2:F28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93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110</v>
      </c>
      <c r="E5" s="144" t="e">
        <f>B5/C5*D5</f>
        <v>#REF!</v>
      </c>
      <c r="F5" s="141"/>
    </row>
    <row r="6" spans="1:6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97</v>
      </c>
      <c r="E6" s="144" t="e">
        <f>B6/C6*D6</f>
        <v>#REF!</v>
      </c>
      <c r="F6" s="141"/>
    </row>
    <row r="7" spans="1:6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  <c r="F7" s="141"/>
    </row>
    <row r="8" spans="1:6" x14ac:dyDescent="0.2">
      <c r="A8" s="141"/>
      <c r="B8" s="141"/>
      <c r="C8" s="141"/>
      <c r="D8" s="141"/>
      <c r="E8" s="141"/>
      <c r="F8" s="141"/>
    </row>
    <row r="9" spans="1:6" x14ac:dyDescent="0.2">
      <c r="A9" s="141"/>
      <c r="B9" s="141"/>
      <c r="C9" s="141"/>
      <c r="D9" s="141"/>
      <c r="E9" s="141"/>
      <c r="F9" s="141"/>
    </row>
    <row r="10" spans="1:6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  <c r="F10" s="141"/>
    </row>
    <row r="11" spans="1:6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41"/>
    </row>
    <row r="12" spans="1:6" ht="20.25" customHeight="1" x14ac:dyDescent="0.2">
      <c r="A12" s="138" t="s">
        <v>84</v>
      </c>
      <c r="B12" s="138"/>
      <c r="C12" s="138"/>
      <c r="D12" s="138"/>
      <c r="E12" s="206">
        <f>SUM(E11:E11)</f>
        <v>46</v>
      </c>
      <c r="F12" s="141"/>
    </row>
    <row r="14" spans="1:6" ht="17.25" customHeight="1" x14ac:dyDescent="0.2">
      <c r="A14" s="172" t="s">
        <v>1496</v>
      </c>
      <c r="B14" s="107"/>
      <c r="C14" s="107"/>
    </row>
    <row r="15" spans="1:6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6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1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8" spans="1:3" x14ac:dyDescent="0.2">
      <c r="A28" s="137" t="s">
        <v>1864</v>
      </c>
      <c r="C28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8">
    <tabColor indexed="57"/>
  </sheetPr>
  <dimension ref="A2:E29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1188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60</v>
      </c>
      <c r="E5" s="186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28</v>
      </c>
      <c r="E6" s="186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186" t="e">
        <f>SUM(E5:E6)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x14ac:dyDescent="0.2">
      <c r="A11" s="142" t="s">
        <v>1875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s="140" customFormat="1" ht="0.75" hidden="1" customHeight="1" x14ac:dyDescent="0.2">
      <c r="A12" s="145" t="s">
        <v>1006</v>
      </c>
      <c r="B12" s="146" t="s">
        <v>1214</v>
      </c>
      <c r="C12" s="143"/>
      <c r="D12" s="130">
        <v>17</v>
      </c>
      <c r="E12" s="147">
        <f>C12*D12</f>
        <v>0</v>
      </c>
    </row>
    <row r="13" spans="1:5" ht="20.25" customHeight="1" x14ac:dyDescent="0.2">
      <c r="A13" s="120" t="s">
        <v>84</v>
      </c>
      <c r="B13" s="110"/>
      <c r="C13" s="110"/>
      <c r="D13" s="110"/>
      <c r="E13" s="118">
        <f>SUM(E11:E12)</f>
        <v>46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23.2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28" spans="1:3" ht="40.5" customHeight="1" x14ac:dyDescent="0.2"/>
    <row r="29" spans="1:3" x14ac:dyDescent="0.2">
      <c r="A29" s="137" t="s">
        <v>1864</v>
      </c>
      <c r="C29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9">
    <tabColor indexed="57"/>
  </sheetPr>
  <dimension ref="A2:F30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1189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50</v>
      </c>
      <c r="E5" s="186" t="e">
        <f>B5/C5*D5</f>
        <v>#REF!</v>
      </c>
      <c r="F5" s="137"/>
    </row>
    <row r="6" spans="1:6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43</v>
      </c>
      <c r="E6" s="186" t="e">
        <f>B6/C6*D6</f>
        <v>#REF!</v>
      </c>
      <c r="F6" s="137"/>
    </row>
    <row r="7" spans="1:6" ht="18" customHeight="1" x14ac:dyDescent="0.2">
      <c r="A7" s="123" t="s">
        <v>1490</v>
      </c>
      <c r="B7" s="158"/>
      <c r="C7" s="185"/>
      <c r="D7" s="136"/>
      <c r="E7" s="186" t="e">
        <f>SUM(E5:E6)</f>
        <v>#REF!</v>
      </c>
      <c r="F7" s="137"/>
    </row>
    <row r="8" spans="1:6" x14ac:dyDescent="0.2">
      <c r="A8" s="137"/>
      <c r="B8" s="137"/>
      <c r="C8" s="137"/>
      <c r="D8" s="137"/>
      <c r="E8" s="137"/>
      <c r="F8" s="137"/>
    </row>
    <row r="9" spans="1:6" x14ac:dyDescent="0.2">
      <c r="A9" s="137"/>
      <c r="B9" s="137"/>
      <c r="C9" s="137"/>
      <c r="D9" s="137"/>
      <c r="E9" s="137"/>
      <c r="F9" s="137"/>
    </row>
    <row r="10" spans="1:6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  <c r="F10" s="137"/>
    </row>
    <row r="11" spans="1:6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37"/>
    </row>
    <row r="12" spans="1:6" ht="18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4" spans="1:6" ht="17.25" customHeight="1" x14ac:dyDescent="0.2">
      <c r="A14" s="172" t="s">
        <v>1496</v>
      </c>
      <c r="B14" s="107"/>
      <c r="C14" s="107"/>
    </row>
    <row r="15" spans="1:6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6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0.2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1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2.5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7"/>
  </sheetPr>
  <dimension ref="A2:E31"/>
  <sheetViews>
    <sheetView workbookViewId="0">
      <selection activeCell="A3" sqref="A3:E3"/>
    </sheetView>
  </sheetViews>
  <sheetFormatPr defaultRowHeight="12.75" x14ac:dyDescent="0.2"/>
  <cols>
    <col min="1" max="1" width="21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4.25" x14ac:dyDescent="0.2">
      <c r="A3" s="124" t="s">
        <v>2086</v>
      </c>
      <c r="B3" s="107"/>
    </row>
    <row r="4" spans="1:5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85">
        <v>9870</v>
      </c>
      <c r="D5" s="136">
        <v>70</v>
      </c>
      <c r="E5" s="207" t="e">
        <f>B5/C5*D5</f>
        <v>#REF!</v>
      </c>
    </row>
    <row r="6" spans="1:5" ht="18" customHeight="1" x14ac:dyDescent="0.2">
      <c r="A6" s="110" t="s">
        <v>1490</v>
      </c>
      <c r="B6" s="115"/>
      <c r="C6" s="112"/>
      <c r="D6" s="113"/>
      <c r="E6" s="118" t="e">
        <f>E5</f>
        <v>#REF!</v>
      </c>
    </row>
    <row r="9" spans="1:5" ht="51" x14ac:dyDescent="0.2">
      <c r="A9" s="109" t="s">
        <v>1491</v>
      </c>
      <c r="B9" s="109" t="s">
        <v>1492</v>
      </c>
      <c r="C9" s="109" t="s">
        <v>1493</v>
      </c>
      <c r="D9" s="116" t="s">
        <v>1494</v>
      </c>
      <c r="E9" s="116" t="s">
        <v>1495</v>
      </c>
    </row>
    <row r="10" spans="1:5" s="140" customFormat="1" ht="16.5" customHeight="1" x14ac:dyDescent="0.2">
      <c r="A10" s="142" t="s">
        <v>1833</v>
      </c>
      <c r="B10" s="146" t="s">
        <v>1508</v>
      </c>
      <c r="C10" s="160">
        <v>1</v>
      </c>
      <c r="D10" s="309" t="e">
        <f>#REF!</f>
        <v>#REF!</v>
      </c>
      <c r="E10" s="125" t="e">
        <f>C10*D10</f>
        <v>#REF!</v>
      </c>
    </row>
    <row r="11" spans="1:5" s="140" customFormat="1" ht="16.5" customHeight="1" x14ac:dyDescent="0.2">
      <c r="A11" s="145"/>
      <c r="B11" s="146"/>
      <c r="C11" s="160"/>
      <c r="D11" s="130"/>
      <c r="E11" s="125"/>
    </row>
    <row r="12" spans="1:5" s="140" customFormat="1" ht="16.5" customHeight="1" x14ac:dyDescent="0.2">
      <c r="A12" s="145"/>
      <c r="B12" s="146"/>
      <c r="C12" s="160"/>
      <c r="D12" s="130"/>
      <c r="E12" s="163"/>
    </row>
    <row r="13" spans="1:5" ht="16.5" customHeight="1" x14ac:dyDescent="0.2">
      <c r="A13" s="120" t="s">
        <v>84</v>
      </c>
      <c r="B13" s="110"/>
      <c r="C13" s="110"/>
      <c r="D13" s="110"/>
      <c r="E13" s="118" t="e">
        <f>SUM(E10:E12)</f>
        <v>#REF!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8" t="e">
        <f>E6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35.2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8" t="e">
        <f>E6</f>
        <v>#REF!</v>
      </c>
    </row>
    <row r="22" spans="1:3" ht="19.5" customHeight="1" x14ac:dyDescent="0.2">
      <c r="A22" s="404" t="s">
        <v>1503</v>
      </c>
      <c r="B22" s="404"/>
      <c r="C22" s="118" t="e">
        <f>E13</f>
        <v>#REF!</v>
      </c>
    </row>
    <row r="23" spans="1:3" ht="27" customHeight="1" x14ac:dyDescent="0.2">
      <c r="A23" s="404" t="s">
        <v>1504</v>
      </c>
      <c r="B23" s="404"/>
      <c r="C23" s="118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1" spans="1:3" x14ac:dyDescent="0.2">
      <c r="A31" s="137" t="s">
        <v>1864</v>
      </c>
      <c r="C31" s="137" t="s">
        <v>1881</v>
      </c>
    </row>
  </sheetData>
  <mergeCells count="10">
    <mergeCell ref="A23:B23"/>
    <mergeCell ref="A24:B24"/>
    <mergeCell ref="A25:B25"/>
    <mergeCell ref="A26:B26"/>
    <mergeCell ref="A16:B16"/>
    <mergeCell ref="A17:B17"/>
    <mergeCell ref="A18:B18"/>
    <mergeCell ref="A22:B22"/>
    <mergeCell ref="A21:B21"/>
    <mergeCell ref="A20:B20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0">
    <tabColor indexed="57"/>
  </sheetPr>
  <dimension ref="A2:F29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1397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35</v>
      </c>
      <c r="E5" s="186" t="e">
        <f>B5/C5*D5</f>
        <v>#REF!</v>
      </c>
      <c r="F5" s="137"/>
    </row>
    <row r="6" spans="1:6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28</v>
      </c>
      <c r="E6" s="186" t="e">
        <f>B6/C6*D6</f>
        <v>#REF!</v>
      </c>
      <c r="F6" s="137"/>
    </row>
    <row r="7" spans="1:6" ht="18" customHeight="1" x14ac:dyDescent="0.2">
      <c r="A7" s="123" t="s">
        <v>1490</v>
      </c>
      <c r="B7" s="158"/>
      <c r="C7" s="185"/>
      <c r="D7" s="136"/>
      <c r="E7" s="186" t="e">
        <f>SUM(E5:E6)</f>
        <v>#REF!</v>
      </c>
      <c r="F7" s="137"/>
    </row>
    <row r="8" spans="1:6" x14ac:dyDescent="0.2">
      <c r="A8" s="137"/>
      <c r="B8" s="137"/>
      <c r="C8" s="137"/>
      <c r="D8" s="137"/>
      <c r="E8" s="137"/>
      <c r="F8" s="137"/>
    </row>
    <row r="9" spans="1:6" x14ac:dyDescent="0.2">
      <c r="A9" s="137"/>
      <c r="B9" s="137"/>
      <c r="C9" s="137"/>
      <c r="D9" s="137"/>
      <c r="E9" s="137"/>
      <c r="F9" s="137"/>
    </row>
    <row r="10" spans="1:6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  <c r="F10" s="137"/>
    </row>
    <row r="11" spans="1:6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37"/>
    </row>
    <row r="12" spans="1:6" ht="20.25" customHeight="1" x14ac:dyDescent="0.2">
      <c r="A12" s="138" t="s">
        <v>84</v>
      </c>
      <c r="B12" s="123"/>
      <c r="C12" s="123"/>
      <c r="D12" s="123"/>
      <c r="E12" s="207">
        <f>SUM(E11:E11)</f>
        <v>46</v>
      </c>
      <c r="F12" s="137"/>
    </row>
    <row r="14" spans="1:6" ht="17.25" customHeight="1" x14ac:dyDescent="0.2">
      <c r="A14" s="172" t="s">
        <v>1496</v>
      </c>
      <c r="B14" s="107"/>
      <c r="C14" s="107"/>
    </row>
    <row r="15" spans="1:6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6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0.2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1">
    <tabColor indexed="57"/>
  </sheetPr>
  <dimension ref="A2:E28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1036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40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34</v>
      </c>
      <c r="E6" s="144" t="e">
        <f>B6/C6*D6</f>
        <v>#REF!</v>
      </c>
    </row>
    <row r="7" spans="1:5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</row>
    <row r="8" spans="1:5" x14ac:dyDescent="0.2">
      <c r="A8" s="141"/>
      <c r="B8" s="141"/>
      <c r="C8" s="141"/>
      <c r="D8" s="141"/>
      <c r="E8" s="141"/>
    </row>
    <row r="9" spans="1:5" x14ac:dyDescent="0.2">
      <c r="A9" s="141"/>
      <c r="B9" s="141"/>
      <c r="C9" s="141"/>
      <c r="D9" s="141"/>
      <c r="E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5" x14ac:dyDescent="0.2">
      <c r="A11" s="142" t="s">
        <v>1875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20.25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1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1.7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1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8" spans="1:3" x14ac:dyDescent="0.2">
      <c r="A28" s="137" t="s">
        <v>1864</v>
      </c>
      <c r="C28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2">
    <tabColor indexed="57"/>
  </sheetPr>
  <dimension ref="A2:E29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1037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110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97</v>
      </c>
      <c r="E6" s="144" t="e">
        <f>B6/C6*D6</f>
        <v>#REF!</v>
      </c>
    </row>
    <row r="7" spans="1:5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</row>
    <row r="8" spans="1:5" x14ac:dyDescent="0.2">
      <c r="A8" s="141"/>
      <c r="B8" s="141"/>
      <c r="C8" s="141"/>
      <c r="D8" s="141"/>
      <c r="E8" s="141"/>
    </row>
    <row r="9" spans="1:5" x14ac:dyDescent="0.2">
      <c r="A9" s="141"/>
      <c r="B9" s="141"/>
      <c r="C9" s="141"/>
      <c r="D9" s="141"/>
      <c r="E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5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8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15.7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3">
    <tabColor indexed="57"/>
  </sheetPr>
  <dimension ref="A2:F30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1038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70</v>
      </c>
      <c r="E5" s="186" t="e">
        <f>B5/C5*D5</f>
        <v>#REF!</v>
      </c>
      <c r="F5" s="137"/>
    </row>
    <row r="6" spans="1:6" ht="18" hidden="1" customHeight="1" x14ac:dyDescent="0.2">
      <c r="A6" s="123" t="s">
        <v>1507</v>
      </c>
      <c r="B6" s="158" t="e">
        <f>'перечень платных услуг Ю-Сах'!$G$503</f>
        <v>#REF!</v>
      </c>
      <c r="C6" s="185">
        <v>9870</v>
      </c>
      <c r="D6" s="139">
        <v>0</v>
      </c>
      <c r="E6" s="186" t="e">
        <f>B6/C6*D6</f>
        <v>#REF!</v>
      </c>
      <c r="F6" s="137"/>
    </row>
    <row r="7" spans="1:6" ht="18" customHeight="1" x14ac:dyDescent="0.2">
      <c r="A7" s="123" t="s">
        <v>1490</v>
      </c>
      <c r="B7" s="158"/>
      <c r="C7" s="185"/>
      <c r="D7" s="136"/>
      <c r="E7" s="186" t="e">
        <f>SUM(E5:E6)</f>
        <v>#REF!</v>
      </c>
      <c r="F7" s="137"/>
    </row>
    <row r="8" spans="1:6" x14ac:dyDescent="0.2">
      <c r="A8" s="137"/>
      <c r="B8" s="137"/>
      <c r="C8" s="137"/>
      <c r="D8" s="137"/>
      <c r="E8" s="137"/>
      <c r="F8" s="137"/>
    </row>
    <row r="9" spans="1:6" x14ac:dyDescent="0.2">
      <c r="A9" s="137"/>
      <c r="B9" s="137"/>
      <c r="C9" s="137"/>
      <c r="D9" s="137"/>
      <c r="E9" s="137"/>
      <c r="F9" s="137"/>
    </row>
    <row r="10" spans="1:6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  <c r="F10" s="137"/>
    </row>
    <row r="11" spans="1:6" ht="24.75" customHeight="1" x14ac:dyDescent="0.2">
      <c r="A11" s="142" t="s">
        <v>1877</v>
      </c>
      <c r="B11" s="146" t="s">
        <v>1508</v>
      </c>
      <c r="C11" s="161">
        <v>1</v>
      </c>
      <c r="D11" s="139">
        <v>23</v>
      </c>
      <c r="E11" s="206">
        <f>C11*D11</f>
        <v>23</v>
      </c>
      <c r="F11" s="137"/>
    </row>
    <row r="12" spans="1:6" ht="16.5" customHeight="1" x14ac:dyDescent="0.2">
      <c r="A12" s="120" t="s">
        <v>84</v>
      </c>
      <c r="B12" s="110"/>
      <c r="C12" s="110"/>
      <c r="D12" s="110"/>
      <c r="E12" s="118">
        <f>SUM(E11:E11)</f>
        <v>23</v>
      </c>
    </row>
    <row r="14" spans="1:6" ht="17.25" customHeight="1" x14ac:dyDescent="0.2">
      <c r="A14" s="172" t="s">
        <v>1496</v>
      </c>
      <c r="B14" s="107"/>
      <c r="C14" s="107"/>
    </row>
    <row r="15" spans="1:6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6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1.7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19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23</v>
      </c>
    </row>
    <row r="22" spans="1:3" ht="27" customHeight="1" x14ac:dyDescent="0.2">
      <c r="A22" s="404" t="s">
        <v>1504</v>
      </c>
      <c r="B22" s="404"/>
      <c r="C22" s="110"/>
    </row>
    <row r="23" spans="1:3" ht="21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2">
    <tabColor indexed="57"/>
  </sheetPr>
  <dimension ref="A2:E30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625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60</v>
      </c>
      <c r="E5" s="186" t="e">
        <f>B5/C5*D5</f>
        <v>#REF!</v>
      </c>
    </row>
    <row r="6" spans="1:5" ht="20.25" customHeight="1" x14ac:dyDescent="0.2">
      <c r="A6" s="123" t="s">
        <v>1489</v>
      </c>
      <c r="B6" s="158" t="e">
        <f>B5</f>
        <v>#REF!</v>
      </c>
      <c r="C6" s="185">
        <v>9870</v>
      </c>
      <c r="D6" s="139">
        <v>45</v>
      </c>
      <c r="E6" s="186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186" t="e">
        <f>SUM(E5:E6)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ht="24.75" customHeight="1" x14ac:dyDescent="0.2">
      <c r="A11" s="142" t="s">
        <v>1875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6.5" customHeight="1" x14ac:dyDescent="0.2">
      <c r="A12" s="138" t="s">
        <v>84</v>
      </c>
      <c r="B12" s="123"/>
      <c r="C12" s="123"/>
      <c r="D12" s="123"/>
      <c r="E12" s="207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1.7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19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1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0" spans="1:3" x14ac:dyDescent="0.2">
      <c r="A30" s="137" t="s">
        <v>1864</v>
      </c>
      <c r="C30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4">
    <tabColor indexed="57"/>
  </sheetPr>
  <dimension ref="A2:F30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626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75</v>
      </c>
      <c r="E5" s="186" t="e">
        <f>B5/C5*D5</f>
        <v>#REF!</v>
      </c>
      <c r="F5" s="137"/>
    </row>
    <row r="6" spans="1:6" ht="20.25" customHeight="1" x14ac:dyDescent="0.2">
      <c r="A6" s="123" t="s">
        <v>1489</v>
      </c>
      <c r="B6" s="158" t="e">
        <f>B5</f>
        <v>#REF!</v>
      </c>
      <c r="C6" s="185">
        <v>9870</v>
      </c>
      <c r="D6" s="139">
        <v>65</v>
      </c>
      <c r="E6" s="186" t="e">
        <f>B6/C6*D6</f>
        <v>#REF!</v>
      </c>
      <c r="F6" s="137"/>
    </row>
    <row r="7" spans="1:6" ht="18" customHeight="1" x14ac:dyDescent="0.2">
      <c r="A7" s="123" t="s">
        <v>1490</v>
      </c>
      <c r="B7" s="158"/>
      <c r="C7" s="185"/>
      <c r="D7" s="136"/>
      <c r="E7" s="186" t="e">
        <f>SUM(E5:E6)</f>
        <v>#REF!</v>
      </c>
      <c r="F7" s="137"/>
    </row>
    <row r="8" spans="1:6" x14ac:dyDescent="0.2">
      <c r="A8" s="137"/>
      <c r="B8" s="137"/>
      <c r="C8" s="137"/>
      <c r="D8" s="137"/>
      <c r="E8" s="137"/>
      <c r="F8" s="137"/>
    </row>
    <row r="9" spans="1:6" x14ac:dyDescent="0.2">
      <c r="A9" s="137"/>
      <c r="B9" s="137"/>
      <c r="C9" s="137"/>
      <c r="D9" s="137"/>
      <c r="E9" s="137"/>
      <c r="F9" s="137"/>
    </row>
    <row r="10" spans="1:6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  <c r="F10" s="137"/>
    </row>
    <row r="11" spans="1:6" ht="24.75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37"/>
    </row>
    <row r="12" spans="1:6" ht="16.5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4" spans="1:6" ht="17.25" customHeight="1" x14ac:dyDescent="0.2">
      <c r="A14" s="172" t="s">
        <v>1496</v>
      </c>
      <c r="B14" s="107"/>
      <c r="C14" s="107"/>
    </row>
    <row r="15" spans="1:6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6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1.7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19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1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6">
    <tabColor indexed="57"/>
  </sheetPr>
  <dimension ref="A2:E30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627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40</v>
      </c>
      <c r="E5" s="186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34</v>
      </c>
      <c r="E6" s="186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186" t="e">
        <f>SUM(E5:E6)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x14ac:dyDescent="0.2">
      <c r="A11" s="142" t="s">
        <v>1875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7.25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3" spans="1:5" x14ac:dyDescent="0.2">
      <c r="E13" s="173"/>
    </row>
    <row r="14" spans="1:5" ht="21" customHeight="1" x14ac:dyDescent="0.2">
      <c r="A14" s="172" t="s">
        <v>1496</v>
      </c>
      <c r="B14" s="107"/>
      <c r="C14" s="107"/>
    </row>
    <row r="15" spans="1:5" ht="21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35.2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0" spans="1:3" x14ac:dyDescent="0.2">
      <c r="A30" s="137" t="s">
        <v>1864</v>
      </c>
      <c r="C30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7">
    <tabColor indexed="57"/>
  </sheetPr>
  <dimension ref="A2:E29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628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35</v>
      </c>
      <c r="E5" s="186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30</v>
      </c>
      <c r="E6" s="186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186" t="e">
        <f>SUM(E5:E6)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7.25" customHeight="1" x14ac:dyDescent="0.2">
      <c r="A12" s="138" t="s">
        <v>84</v>
      </c>
      <c r="B12" s="123"/>
      <c r="C12" s="123"/>
      <c r="D12" s="123"/>
      <c r="E12" s="207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5.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8">
    <tabColor indexed="57"/>
  </sheetPr>
  <dimension ref="A2:E29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629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40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34</v>
      </c>
      <c r="E6" s="144" t="e">
        <f>B6/C6*D6</f>
        <v>#REF!</v>
      </c>
    </row>
    <row r="7" spans="1:5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</row>
    <row r="8" spans="1:5" x14ac:dyDescent="0.2">
      <c r="A8" s="141"/>
      <c r="B8" s="141"/>
      <c r="C8" s="141"/>
      <c r="D8" s="141"/>
      <c r="E8" s="141"/>
    </row>
    <row r="9" spans="1:5" x14ac:dyDescent="0.2">
      <c r="A9" s="141"/>
      <c r="B9" s="141"/>
      <c r="C9" s="141"/>
      <c r="D9" s="141"/>
      <c r="E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5" x14ac:dyDescent="0.2">
      <c r="A11" s="142" t="s">
        <v>1875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s="140" customFormat="1" ht="15.75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5.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0.2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18.7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8">
    <tabColor indexed="57"/>
  </sheetPr>
  <dimension ref="A2:E29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630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50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43</v>
      </c>
      <c r="E6" s="144" t="e">
        <f>B6/C6*D6</f>
        <v>#REF!</v>
      </c>
    </row>
    <row r="7" spans="1:5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</row>
    <row r="8" spans="1:5" x14ac:dyDescent="0.2">
      <c r="A8" s="141"/>
      <c r="B8" s="141"/>
      <c r="C8" s="141"/>
      <c r="D8" s="141"/>
      <c r="E8" s="141"/>
    </row>
    <row r="9" spans="1:5" x14ac:dyDescent="0.2">
      <c r="A9" s="141"/>
      <c r="B9" s="141"/>
      <c r="C9" s="141"/>
      <c r="D9" s="141"/>
      <c r="E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5" x14ac:dyDescent="0.2">
      <c r="A11" s="142" t="s">
        <v>1875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s="140" customFormat="1" ht="15.75" customHeight="1" x14ac:dyDescent="0.2">
      <c r="A12" s="138" t="s">
        <v>84</v>
      </c>
      <c r="B12" s="138"/>
      <c r="C12" s="138"/>
      <c r="D12" s="138"/>
      <c r="E12" s="206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5.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0.2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18.7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1" style="108" customWidth="1"/>
    <col min="2" max="2" width="24.42578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4.25" x14ac:dyDescent="0.2">
      <c r="A3" s="124" t="s">
        <v>2087</v>
      </c>
      <c r="B3" s="107"/>
    </row>
    <row r="4" spans="1:5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85">
        <v>9870</v>
      </c>
      <c r="D5" s="136">
        <v>47</v>
      </c>
      <c r="E5" s="118" t="e">
        <f>B5/C5*D5</f>
        <v>#REF!</v>
      </c>
    </row>
    <row r="6" spans="1:5" ht="18" customHeight="1" x14ac:dyDescent="0.2">
      <c r="A6" s="123"/>
      <c r="B6" s="111"/>
      <c r="C6" s="112"/>
      <c r="D6" s="130"/>
      <c r="E6" s="118"/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s="140" customFormat="1" ht="16.5" customHeight="1" x14ac:dyDescent="0.2">
      <c r="A11" s="142" t="s">
        <v>1833</v>
      </c>
      <c r="B11" s="146" t="s">
        <v>1508</v>
      </c>
      <c r="C11" s="160">
        <v>1</v>
      </c>
      <c r="D11" s="309" t="e">
        <f>#REF!</f>
        <v>#REF!</v>
      </c>
      <c r="E11" s="125" t="e">
        <f>C11*D11</f>
        <v>#REF!</v>
      </c>
    </row>
    <row r="12" spans="1:5" s="140" customFormat="1" ht="16.5" customHeight="1" x14ac:dyDescent="0.2">
      <c r="A12" s="145"/>
      <c r="B12" s="146"/>
      <c r="C12" s="160"/>
      <c r="D12" s="130"/>
      <c r="E12" s="125"/>
    </row>
    <row r="13" spans="1:5" s="140" customFormat="1" ht="16.5" customHeight="1" x14ac:dyDescent="0.2">
      <c r="A13" s="145"/>
      <c r="B13" s="146"/>
      <c r="C13" s="160"/>
      <c r="D13" s="130"/>
      <c r="E13" s="163"/>
    </row>
    <row r="14" spans="1:5" ht="16.5" customHeight="1" x14ac:dyDescent="0.2">
      <c r="A14" s="120" t="s">
        <v>84</v>
      </c>
      <c r="B14" s="110"/>
      <c r="C14" s="110"/>
      <c r="D14" s="110"/>
      <c r="E14" s="118" t="e">
        <f>SUM(E11:E13)</f>
        <v>#REF!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3.7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1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 t="e">
        <f>E14</f>
        <v>#REF!</v>
      </c>
    </row>
    <row r="24" spans="1:4" ht="27" customHeight="1" x14ac:dyDescent="0.2">
      <c r="A24" s="404" t="s">
        <v>1504</v>
      </c>
      <c r="B24" s="404"/>
      <c r="C24" s="118"/>
    </row>
    <row r="25" spans="1:4" ht="19.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0">
    <mergeCell ref="A24:B24"/>
    <mergeCell ref="A25:B25"/>
    <mergeCell ref="A26:B26"/>
    <mergeCell ref="A27:B27"/>
    <mergeCell ref="A17:B17"/>
    <mergeCell ref="A18:B18"/>
    <mergeCell ref="A19:B19"/>
    <mergeCell ref="A23:B23"/>
    <mergeCell ref="A22:B22"/>
    <mergeCell ref="A21:B21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1">
    <tabColor indexed="57"/>
  </sheetPr>
  <dimension ref="A2:F29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631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40</v>
      </c>
      <c r="E5" s="144" t="e">
        <f>B5/C5*D5</f>
        <v>#REF!</v>
      </c>
      <c r="F5" s="141"/>
    </row>
    <row r="6" spans="1:6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34</v>
      </c>
      <c r="E6" s="144" t="e">
        <f>B6/C6*D6</f>
        <v>#REF!</v>
      </c>
      <c r="F6" s="141"/>
    </row>
    <row r="7" spans="1:6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  <c r="F7" s="141"/>
    </row>
    <row r="8" spans="1:6" x14ac:dyDescent="0.2">
      <c r="A8" s="141"/>
      <c r="B8" s="141"/>
      <c r="C8" s="141"/>
      <c r="D8" s="141"/>
      <c r="E8" s="141"/>
      <c r="F8" s="141"/>
    </row>
    <row r="9" spans="1:6" x14ac:dyDescent="0.2">
      <c r="A9" s="141"/>
      <c r="B9" s="141"/>
      <c r="C9" s="141"/>
      <c r="D9" s="141"/>
      <c r="E9" s="141"/>
      <c r="F9" s="141"/>
    </row>
    <row r="10" spans="1:6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  <c r="F10" s="141"/>
    </row>
    <row r="11" spans="1:6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41"/>
    </row>
    <row r="12" spans="1:6" s="140" customFormat="1" ht="15.75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4" spans="1:6" ht="17.25" customHeight="1" x14ac:dyDescent="0.2">
      <c r="A14" s="172" t="s">
        <v>1496</v>
      </c>
      <c r="B14" s="107"/>
      <c r="C14" s="107"/>
    </row>
    <row r="15" spans="1:6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6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5.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0.2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18.7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5">
    <tabColor indexed="57"/>
  </sheetPr>
  <dimension ref="A2:F28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632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59</v>
      </c>
      <c r="E5" s="144" t="e">
        <f>B5/C5*D5</f>
        <v>#REF!</v>
      </c>
      <c r="F5" s="141"/>
    </row>
    <row r="6" spans="1:6" ht="18" customHeight="1" x14ac:dyDescent="0.2">
      <c r="A6" s="138" t="s">
        <v>1490</v>
      </c>
      <c r="B6" s="146"/>
      <c r="C6" s="208"/>
      <c r="D6" s="139"/>
      <c r="E6" s="144" t="e">
        <f>SUM(E5:E5)</f>
        <v>#REF!</v>
      </c>
      <c r="F6" s="141"/>
    </row>
    <row r="7" spans="1:6" x14ac:dyDescent="0.2">
      <c r="A7" s="141"/>
      <c r="B7" s="141"/>
      <c r="C7" s="141"/>
      <c r="D7" s="141"/>
      <c r="E7" s="141"/>
      <c r="F7" s="141"/>
    </row>
    <row r="8" spans="1:6" x14ac:dyDescent="0.2">
      <c r="A8" s="141"/>
      <c r="B8" s="141"/>
      <c r="C8" s="141"/>
      <c r="D8" s="141"/>
      <c r="E8" s="141"/>
      <c r="F8" s="141"/>
    </row>
    <row r="9" spans="1:6" ht="51" x14ac:dyDescent="0.2">
      <c r="A9" s="159" t="s">
        <v>1491</v>
      </c>
      <c r="B9" s="159" t="s">
        <v>1492</v>
      </c>
      <c r="C9" s="159" t="s">
        <v>1493</v>
      </c>
      <c r="D9" s="159" t="s">
        <v>1494</v>
      </c>
      <c r="E9" s="159" t="s">
        <v>1495</v>
      </c>
      <c r="F9" s="141"/>
    </row>
    <row r="10" spans="1:6" x14ac:dyDescent="0.2">
      <c r="A10" s="142" t="s">
        <v>1877</v>
      </c>
      <c r="B10" s="146" t="s">
        <v>1508</v>
      </c>
      <c r="C10" s="161">
        <v>1</v>
      </c>
      <c r="D10" s="139">
        <v>23</v>
      </c>
      <c r="E10" s="206">
        <f>C10*D10</f>
        <v>23</v>
      </c>
      <c r="F10" s="141"/>
    </row>
    <row r="11" spans="1:6" s="140" customFormat="1" ht="15.75" customHeight="1" x14ac:dyDescent="0.2">
      <c r="A11" s="138" t="s">
        <v>84</v>
      </c>
      <c r="B11" s="138"/>
      <c r="C11" s="138"/>
      <c r="D11" s="138"/>
      <c r="E11" s="206">
        <f>SUM(E10:E10)</f>
        <v>23</v>
      </c>
      <c r="F11" s="141"/>
    </row>
    <row r="13" spans="1:6" ht="17.25" customHeight="1" x14ac:dyDescent="0.2">
      <c r="A13" s="172" t="s">
        <v>1496</v>
      </c>
      <c r="B13" s="107"/>
      <c r="C13" s="107"/>
    </row>
    <row r="14" spans="1:6" ht="18" customHeight="1" x14ac:dyDescent="0.2">
      <c r="A14" s="406" t="s">
        <v>1497</v>
      </c>
      <c r="B14" s="406"/>
      <c r="C14" s="114" t="e">
        <f>#REF!</f>
        <v>#REF!</v>
      </c>
      <c r="D14" s="121"/>
    </row>
    <row r="15" spans="1:6" ht="25.5" customHeight="1" x14ac:dyDescent="0.2">
      <c r="A15" s="404" t="s">
        <v>1498</v>
      </c>
      <c r="B15" s="404"/>
      <c r="C15" s="114" t="e">
        <f>E6</f>
        <v>#REF!</v>
      </c>
    </row>
    <row r="16" spans="1:6" ht="16.5" customHeight="1" x14ac:dyDescent="0.2">
      <c r="A16" s="407" t="s">
        <v>1499</v>
      </c>
      <c r="B16" s="407"/>
      <c r="C16" s="118" t="e">
        <f>C14*C15</f>
        <v>#REF!</v>
      </c>
    </row>
    <row r="17" spans="1:3" ht="25.5" customHeight="1" x14ac:dyDescent="0.2"/>
    <row r="18" spans="1:3" ht="15.75" customHeight="1" x14ac:dyDescent="0.2">
      <c r="A18" s="408" t="s">
        <v>1500</v>
      </c>
      <c r="B18" s="409"/>
      <c r="C18" s="122" t="s">
        <v>1501</v>
      </c>
    </row>
    <row r="19" spans="1:3" ht="20.25" customHeight="1" x14ac:dyDescent="0.2">
      <c r="A19" s="410" t="s">
        <v>1502</v>
      </c>
      <c r="B19" s="404"/>
      <c r="C19" s="114" t="e">
        <f>E6</f>
        <v>#REF!</v>
      </c>
    </row>
    <row r="20" spans="1:3" ht="19.5" customHeight="1" x14ac:dyDescent="0.2">
      <c r="A20" s="404" t="s">
        <v>1503</v>
      </c>
      <c r="B20" s="404"/>
      <c r="C20" s="118">
        <f>E11</f>
        <v>23</v>
      </c>
    </row>
    <row r="21" spans="1:3" ht="27" customHeight="1" x14ac:dyDescent="0.2">
      <c r="A21" s="404" t="s">
        <v>1504</v>
      </c>
      <c r="B21" s="404"/>
      <c r="C21" s="110"/>
    </row>
    <row r="22" spans="1:3" ht="18.75" customHeight="1" x14ac:dyDescent="0.2">
      <c r="A22" s="404" t="s">
        <v>1505</v>
      </c>
      <c r="B22" s="404"/>
      <c r="C22" s="118" t="e">
        <f>C16</f>
        <v>#REF!</v>
      </c>
    </row>
    <row r="23" spans="1:3" ht="20.25" customHeight="1" x14ac:dyDescent="0.2">
      <c r="A23" s="405" t="s">
        <v>1506</v>
      </c>
      <c r="B23" s="405"/>
      <c r="C23" s="164" t="e">
        <f>SUM(C19:C22)</f>
        <v>#REF!</v>
      </c>
    </row>
    <row r="24" spans="1:3" ht="18.75" hidden="1" customHeight="1" x14ac:dyDescent="0.2">
      <c r="A24" s="404" t="s">
        <v>1506</v>
      </c>
      <c r="B24" s="404"/>
      <c r="C24" s="110"/>
    </row>
    <row r="28" spans="1:3" x14ac:dyDescent="0.2">
      <c r="A28" s="137" t="s">
        <v>1864</v>
      </c>
      <c r="C28" s="137" t="s">
        <v>1881</v>
      </c>
    </row>
  </sheetData>
  <mergeCells count="11">
    <mergeCell ref="A3:E3"/>
    <mergeCell ref="A14:B14"/>
    <mergeCell ref="A15:B15"/>
    <mergeCell ref="A16:B16"/>
    <mergeCell ref="A22:B22"/>
    <mergeCell ref="A24:B24"/>
    <mergeCell ref="A20:B20"/>
    <mergeCell ref="A19:B19"/>
    <mergeCell ref="A18:B18"/>
    <mergeCell ref="A21:B21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8">
    <tabColor indexed="57"/>
  </sheetPr>
  <dimension ref="A2:E28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633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59</v>
      </c>
      <c r="E5" s="186" t="e">
        <f>B5/C5*D5</f>
        <v>#REF!</v>
      </c>
    </row>
    <row r="6" spans="1:5" ht="18" customHeight="1" x14ac:dyDescent="0.2">
      <c r="A6" s="123" t="s">
        <v>1490</v>
      </c>
      <c r="B6" s="158"/>
      <c r="C6" s="185"/>
      <c r="D6" s="136"/>
      <c r="E6" s="186" t="e">
        <f>SUM(E5:E5)</f>
        <v>#REF!</v>
      </c>
    </row>
    <row r="7" spans="1:5" x14ac:dyDescent="0.2">
      <c r="A7" s="137"/>
      <c r="B7" s="137"/>
      <c r="C7" s="137"/>
      <c r="D7" s="137"/>
      <c r="E7" s="137"/>
    </row>
    <row r="8" spans="1:5" x14ac:dyDescent="0.2">
      <c r="A8" s="137"/>
      <c r="B8" s="137"/>
      <c r="C8" s="137"/>
      <c r="D8" s="137"/>
      <c r="E8" s="137"/>
    </row>
    <row r="9" spans="1:5" ht="51" x14ac:dyDescent="0.2">
      <c r="A9" s="134" t="s">
        <v>1491</v>
      </c>
      <c r="B9" s="134" t="s">
        <v>1492</v>
      </c>
      <c r="C9" s="134" t="s">
        <v>1493</v>
      </c>
      <c r="D9" s="159" t="s">
        <v>1494</v>
      </c>
      <c r="E9" s="159" t="s">
        <v>1495</v>
      </c>
    </row>
    <row r="10" spans="1:5" x14ac:dyDescent="0.2">
      <c r="A10" s="142" t="s">
        <v>1877</v>
      </c>
      <c r="B10" s="146" t="s">
        <v>1508</v>
      </c>
      <c r="C10" s="161">
        <v>1</v>
      </c>
      <c r="D10" s="139">
        <v>23</v>
      </c>
      <c r="E10" s="206">
        <f>C10*D10</f>
        <v>23</v>
      </c>
    </row>
    <row r="11" spans="1:5" s="140" customFormat="1" ht="15.75" customHeight="1" x14ac:dyDescent="0.2">
      <c r="A11" s="120" t="s">
        <v>84</v>
      </c>
      <c r="B11" s="110"/>
      <c r="C11" s="110"/>
      <c r="D11" s="110"/>
      <c r="E11" s="118">
        <f>SUM(E10:E10)</f>
        <v>23</v>
      </c>
    </row>
    <row r="13" spans="1:5" ht="17.25" customHeight="1" x14ac:dyDescent="0.2">
      <c r="A13" s="172" t="s">
        <v>1496</v>
      </c>
      <c r="B13" s="107"/>
      <c r="C13" s="107"/>
    </row>
    <row r="14" spans="1:5" ht="18" customHeight="1" x14ac:dyDescent="0.2">
      <c r="A14" s="406" t="s">
        <v>1497</v>
      </c>
      <c r="B14" s="406"/>
      <c r="C14" s="114" t="e">
        <f>#REF!</f>
        <v>#REF!</v>
      </c>
      <c r="D14" s="121"/>
    </row>
    <row r="15" spans="1:5" ht="25.5" customHeight="1" x14ac:dyDescent="0.2">
      <c r="A15" s="404" t="s">
        <v>1498</v>
      </c>
      <c r="B15" s="404"/>
      <c r="C15" s="114" t="e">
        <f>E6</f>
        <v>#REF!</v>
      </c>
    </row>
    <row r="16" spans="1:5" ht="16.5" customHeight="1" x14ac:dyDescent="0.2">
      <c r="A16" s="407" t="s">
        <v>1499</v>
      </c>
      <c r="B16" s="407"/>
      <c r="C16" s="118" t="e">
        <f>C14*C15</f>
        <v>#REF!</v>
      </c>
    </row>
    <row r="17" spans="1:3" ht="25.5" customHeight="1" x14ac:dyDescent="0.2"/>
    <row r="18" spans="1:3" ht="15.75" customHeight="1" x14ac:dyDescent="0.2">
      <c r="A18" s="408" t="s">
        <v>1500</v>
      </c>
      <c r="B18" s="409"/>
      <c r="C18" s="122" t="s">
        <v>1501</v>
      </c>
    </row>
    <row r="19" spans="1:3" ht="20.25" customHeight="1" x14ac:dyDescent="0.2">
      <c r="A19" s="410" t="s">
        <v>1502</v>
      </c>
      <c r="B19" s="404"/>
      <c r="C19" s="114" t="e">
        <f>E6</f>
        <v>#REF!</v>
      </c>
    </row>
    <row r="20" spans="1:3" ht="19.5" customHeight="1" x14ac:dyDescent="0.2">
      <c r="A20" s="404" t="s">
        <v>1503</v>
      </c>
      <c r="B20" s="404"/>
      <c r="C20" s="118">
        <f>E11</f>
        <v>23</v>
      </c>
    </row>
    <row r="21" spans="1:3" ht="27" customHeight="1" x14ac:dyDescent="0.2">
      <c r="A21" s="404" t="s">
        <v>1504</v>
      </c>
      <c r="B21" s="404"/>
      <c r="C21" s="110"/>
    </row>
    <row r="22" spans="1:3" ht="18.75" customHeight="1" x14ac:dyDescent="0.2">
      <c r="A22" s="404" t="s">
        <v>1505</v>
      </c>
      <c r="B22" s="404"/>
      <c r="C22" s="118" t="e">
        <f>C16</f>
        <v>#REF!</v>
      </c>
    </row>
    <row r="23" spans="1:3" ht="20.25" customHeight="1" x14ac:dyDescent="0.2">
      <c r="A23" s="405" t="s">
        <v>1506</v>
      </c>
      <c r="B23" s="405"/>
      <c r="C23" s="164" t="e">
        <f>SUM(C19:C22)</f>
        <v>#REF!</v>
      </c>
    </row>
    <row r="24" spans="1:3" ht="18.75" hidden="1" customHeight="1" x14ac:dyDescent="0.2">
      <c r="A24" s="404" t="s">
        <v>1506</v>
      </c>
      <c r="B24" s="404"/>
      <c r="C24" s="110"/>
    </row>
    <row r="28" spans="1:3" x14ac:dyDescent="0.2">
      <c r="A28" s="137" t="s">
        <v>1864</v>
      </c>
      <c r="C28" s="137" t="s">
        <v>1881</v>
      </c>
    </row>
  </sheetData>
  <mergeCells count="11">
    <mergeCell ref="A23:B23"/>
    <mergeCell ref="A24:B24"/>
    <mergeCell ref="A20:B20"/>
    <mergeCell ref="A19:B19"/>
    <mergeCell ref="A18:B18"/>
    <mergeCell ref="A21:B21"/>
    <mergeCell ref="A3:E3"/>
    <mergeCell ref="A14:B14"/>
    <mergeCell ref="A15:B15"/>
    <mergeCell ref="A16:B16"/>
    <mergeCell ref="A22:B22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3">
    <tabColor indexed="57"/>
  </sheetPr>
  <dimension ref="A2:E29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1123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60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24</v>
      </c>
      <c r="E6" s="144" t="e">
        <f>B6/C6*D6</f>
        <v>#REF!</v>
      </c>
    </row>
    <row r="7" spans="1:5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</row>
    <row r="8" spans="1:5" x14ac:dyDescent="0.2">
      <c r="A8" s="141"/>
      <c r="B8" s="141"/>
      <c r="C8" s="141"/>
      <c r="D8" s="141"/>
      <c r="E8" s="141"/>
    </row>
    <row r="9" spans="1:5" x14ac:dyDescent="0.2">
      <c r="A9" s="141"/>
      <c r="B9" s="141"/>
      <c r="C9" s="141"/>
      <c r="D9" s="141"/>
      <c r="E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5" ht="26.25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5" customHeight="1" x14ac:dyDescent="0.2">
      <c r="A12" s="120" t="s">
        <v>84</v>
      </c>
      <c r="B12" s="110"/>
      <c r="C12" s="110"/>
      <c r="D12" s="110"/>
      <c r="E12" s="164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1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8.7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0">
    <tabColor indexed="57"/>
  </sheetPr>
  <dimension ref="A2:F29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1124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70</v>
      </c>
      <c r="E5" s="144" t="e">
        <f>B5/C5*D5</f>
        <v>#REF!</v>
      </c>
      <c r="F5" s="141"/>
    </row>
    <row r="6" spans="1:6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33</v>
      </c>
      <c r="E6" s="144" t="e">
        <f>B6/C6*D6</f>
        <v>#REF!</v>
      </c>
      <c r="F6" s="141"/>
    </row>
    <row r="7" spans="1:6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  <c r="F7" s="141"/>
    </row>
    <row r="8" spans="1:6" x14ac:dyDescent="0.2">
      <c r="A8" s="141"/>
      <c r="B8" s="141"/>
      <c r="C8" s="141"/>
      <c r="D8" s="141"/>
      <c r="E8" s="141"/>
      <c r="F8" s="141"/>
    </row>
    <row r="9" spans="1:6" x14ac:dyDescent="0.2">
      <c r="A9" s="141"/>
      <c r="B9" s="141"/>
      <c r="C9" s="141"/>
      <c r="D9" s="141"/>
      <c r="E9" s="141"/>
      <c r="F9" s="141"/>
    </row>
    <row r="10" spans="1:6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  <c r="F10" s="141"/>
    </row>
    <row r="11" spans="1:6" ht="26.25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41"/>
    </row>
    <row r="12" spans="1:6" ht="15" customHeight="1" x14ac:dyDescent="0.2">
      <c r="A12" s="120" t="s">
        <v>84</v>
      </c>
      <c r="B12" s="110"/>
      <c r="C12" s="110"/>
      <c r="D12" s="110"/>
      <c r="E12" s="164">
        <f>SUM(E11:E11)</f>
        <v>46</v>
      </c>
    </row>
    <row r="14" spans="1:6" ht="17.25" customHeight="1" x14ac:dyDescent="0.2">
      <c r="A14" s="172" t="s">
        <v>1496</v>
      </c>
      <c r="B14" s="107"/>
      <c r="C14" s="107"/>
    </row>
    <row r="15" spans="1:6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6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1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8.7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2">
    <tabColor indexed="57"/>
  </sheetPr>
  <dimension ref="A2:E29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1125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40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34</v>
      </c>
      <c r="E6" s="144" t="e">
        <f>B6/C6*D6</f>
        <v>#REF!</v>
      </c>
    </row>
    <row r="7" spans="1:5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</row>
    <row r="8" spans="1:5" x14ac:dyDescent="0.2">
      <c r="A8" s="141"/>
      <c r="B8" s="141"/>
      <c r="C8" s="141"/>
      <c r="D8" s="141"/>
      <c r="E8" s="141"/>
    </row>
    <row r="9" spans="1:5" x14ac:dyDescent="0.2">
      <c r="A9" s="141"/>
      <c r="B9" s="141"/>
      <c r="C9" s="141"/>
      <c r="D9" s="141"/>
      <c r="E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5" ht="26.25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5" customHeight="1" x14ac:dyDescent="0.2">
      <c r="A12" s="138" t="s">
        <v>84</v>
      </c>
      <c r="B12" s="138"/>
      <c r="C12" s="138"/>
      <c r="D12" s="138"/>
      <c r="E12" s="170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1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8.7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8">
    <tabColor indexed="57"/>
  </sheetPr>
  <dimension ref="A2:G29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7" x14ac:dyDescent="0.2">
      <c r="A2" s="107"/>
      <c r="B2" s="107"/>
    </row>
    <row r="3" spans="1:7" ht="28.5" customHeight="1" x14ac:dyDescent="0.2">
      <c r="A3" s="411" t="s">
        <v>1126</v>
      </c>
      <c r="B3" s="412"/>
      <c r="C3" s="412"/>
      <c r="D3" s="412"/>
      <c r="E3" s="412"/>
    </row>
    <row r="4" spans="1:7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7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45</v>
      </c>
      <c r="E5" s="144" t="e">
        <f>B5/C5*D5</f>
        <v>#REF!</v>
      </c>
      <c r="F5" s="141"/>
      <c r="G5" s="141"/>
    </row>
    <row r="6" spans="1:7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38</v>
      </c>
      <c r="E6" s="144" t="e">
        <f>B6/C6*D6</f>
        <v>#REF!</v>
      </c>
      <c r="F6" s="141"/>
      <c r="G6" s="141"/>
    </row>
    <row r="7" spans="1:7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  <c r="F7" s="141"/>
      <c r="G7" s="141"/>
    </row>
    <row r="8" spans="1:7" x14ac:dyDescent="0.2">
      <c r="A8" s="141"/>
      <c r="B8" s="141"/>
      <c r="C8" s="141"/>
      <c r="D8" s="141"/>
      <c r="E8" s="141"/>
      <c r="F8" s="141"/>
      <c r="G8" s="141"/>
    </row>
    <row r="9" spans="1:7" x14ac:dyDescent="0.2">
      <c r="A9" s="141"/>
      <c r="B9" s="141"/>
      <c r="C9" s="141"/>
      <c r="D9" s="141"/>
      <c r="E9" s="141"/>
      <c r="F9" s="141"/>
      <c r="G9" s="141"/>
    </row>
    <row r="10" spans="1:7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  <c r="F10" s="141"/>
      <c r="G10" s="141"/>
    </row>
    <row r="11" spans="1:7" ht="26.25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41"/>
      <c r="G11" s="141"/>
    </row>
    <row r="12" spans="1:7" ht="15" customHeight="1" x14ac:dyDescent="0.2">
      <c r="A12" s="120" t="s">
        <v>84</v>
      </c>
      <c r="B12" s="110"/>
      <c r="C12" s="110"/>
      <c r="D12" s="110"/>
      <c r="E12" s="164">
        <f>SUM(E11:E11)</f>
        <v>46</v>
      </c>
    </row>
    <row r="14" spans="1:7" ht="17.25" customHeight="1" x14ac:dyDescent="0.2">
      <c r="A14" s="172" t="s">
        <v>1496</v>
      </c>
      <c r="B14" s="107"/>
      <c r="C14" s="107"/>
    </row>
    <row r="15" spans="1:7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7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1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8.7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9">
    <tabColor indexed="57"/>
  </sheetPr>
  <dimension ref="A2:E29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1127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40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34</v>
      </c>
      <c r="E6" s="144" t="e">
        <f>B6/C6*D6</f>
        <v>#REF!</v>
      </c>
    </row>
    <row r="7" spans="1:5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</row>
    <row r="8" spans="1:5" x14ac:dyDescent="0.2">
      <c r="A8" s="141"/>
      <c r="B8" s="141"/>
      <c r="C8" s="141"/>
      <c r="D8" s="141"/>
      <c r="E8" s="141"/>
    </row>
    <row r="9" spans="1:5" x14ac:dyDescent="0.2">
      <c r="A9" s="141"/>
      <c r="B9" s="141"/>
      <c r="C9" s="141"/>
      <c r="D9" s="141"/>
      <c r="E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5" ht="26.25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5" customHeight="1" x14ac:dyDescent="0.2">
      <c r="A12" s="138" t="s">
        <v>84</v>
      </c>
      <c r="B12" s="138"/>
      <c r="C12" s="138"/>
      <c r="D12" s="138"/>
      <c r="E12" s="170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1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8.7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8">
    <tabColor indexed="57"/>
  </sheetPr>
  <dimension ref="A2:E31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2078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50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43</v>
      </c>
      <c r="E6" s="144" t="e">
        <f>B6/C6*D6</f>
        <v>#REF!</v>
      </c>
    </row>
    <row r="7" spans="1:5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</row>
    <row r="8" spans="1:5" x14ac:dyDescent="0.2">
      <c r="A8" s="141"/>
      <c r="B8" s="141"/>
      <c r="C8" s="141"/>
      <c r="D8" s="141"/>
      <c r="E8" s="141"/>
    </row>
    <row r="9" spans="1:5" x14ac:dyDescent="0.2">
      <c r="A9" s="141"/>
      <c r="B9" s="141"/>
      <c r="C9" s="141"/>
      <c r="D9" s="141"/>
      <c r="E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5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6.5" hidden="1" customHeight="1" x14ac:dyDescent="0.2">
      <c r="A12" s="145" t="s">
        <v>1614</v>
      </c>
      <c r="B12" s="146" t="s">
        <v>540</v>
      </c>
      <c r="C12" s="143"/>
      <c r="D12" s="130">
        <v>2</v>
      </c>
      <c r="E12" s="147">
        <f>C12*D12</f>
        <v>0</v>
      </c>
    </row>
    <row r="13" spans="1:5" ht="16.5" hidden="1" customHeight="1" x14ac:dyDescent="0.2">
      <c r="A13" s="145" t="s">
        <v>1006</v>
      </c>
      <c r="B13" s="146" t="s">
        <v>1214</v>
      </c>
      <c r="C13" s="143"/>
      <c r="D13" s="130">
        <v>17</v>
      </c>
      <c r="E13" s="147">
        <f>C13*D13</f>
        <v>0</v>
      </c>
    </row>
    <row r="14" spans="1:5" s="140" customFormat="1" ht="17.25" customHeight="1" x14ac:dyDescent="0.2">
      <c r="A14" s="120" t="s">
        <v>84</v>
      </c>
      <c r="B14" s="110"/>
      <c r="C14" s="110"/>
      <c r="D14" s="110"/>
      <c r="E14" s="164">
        <f>SUM(E11:E13)</f>
        <v>46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18" t="e">
        <f>C17*C18</f>
        <v>#REF!</v>
      </c>
    </row>
    <row r="20" spans="1:4" ht="21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5.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0"/>
    </row>
    <row r="25" spans="1:4" ht="25.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1" spans="1:4" x14ac:dyDescent="0.2">
      <c r="A31" s="137" t="s">
        <v>1864</v>
      </c>
      <c r="C31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9">
    <tabColor indexed="57"/>
  </sheetPr>
  <dimension ref="A2:E28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1128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60</v>
      </c>
      <c r="E5" s="186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52</v>
      </c>
      <c r="E6" s="186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186" t="e">
        <f>SUM(E5:E6)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s="140" customFormat="1" ht="15" customHeight="1" x14ac:dyDescent="0.2">
      <c r="A12" s="138" t="s">
        <v>84</v>
      </c>
      <c r="B12" s="123"/>
      <c r="C12" s="123"/>
      <c r="D12" s="123"/>
      <c r="E12" s="164">
        <f>SUM(E11:E11)</f>
        <v>46</v>
      </c>
    </row>
    <row r="13" spans="1:5" s="140" customFormat="1" ht="15" customHeight="1" x14ac:dyDescent="0.2">
      <c r="A13" s="219"/>
      <c r="B13" s="166"/>
      <c r="C13" s="167"/>
      <c r="D13" s="220"/>
      <c r="E13" s="221"/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29.2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E12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8" spans="1:3" x14ac:dyDescent="0.2">
      <c r="A28" s="137" t="s">
        <v>1864</v>
      </c>
      <c r="C28" s="137" t="s">
        <v>1881</v>
      </c>
    </row>
  </sheetData>
  <mergeCells count="10">
    <mergeCell ref="A25:B25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3.28515625" style="108" customWidth="1"/>
    <col min="2" max="2" width="24.1406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4.25" x14ac:dyDescent="0.2">
      <c r="A3" s="124" t="s">
        <v>2088</v>
      </c>
      <c r="B3" s="107"/>
    </row>
    <row r="4" spans="1:5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12">
        <v>9870</v>
      </c>
      <c r="D5" s="136">
        <v>14</v>
      </c>
      <c r="E5" s="118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12">
        <v>9870</v>
      </c>
      <c r="D6" s="130">
        <v>10</v>
      </c>
      <c r="E6" s="118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s="140" customFormat="1" ht="15.75" customHeight="1" x14ac:dyDescent="0.2">
      <c r="A11" s="142" t="s">
        <v>1876</v>
      </c>
      <c r="B11" s="146" t="s">
        <v>1508</v>
      </c>
      <c r="C11" s="160">
        <v>2</v>
      </c>
      <c r="D11" s="309" t="e">
        <f>#REF!</f>
        <v>#REF!</v>
      </c>
      <c r="E11" s="125" t="e">
        <f>C11*D11</f>
        <v>#REF!</v>
      </c>
    </row>
    <row r="12" spans="1:5" s="140" customFormat="1" ht="15.75" customHeight="1" x14ac:dyDescent="0.2">
      <c r="A12" s="142"/>
      <c r="B12" s="146"/>
      <c r="C12" s="146"/>
      <c r="D12" s="139"/>
      <c r="E12" s="125"/>
    </row>
    <row r="13" spans="1:5" ht="15.75" customHeight="1" x14ac:dyDescent="0.2">
      <c r="A13" s="120" t="s">
        <v>84</v>
      </c>
      <c r="B13" s="110"/>
      <c r="C13" s="110"/>
      <c r="D13" s="110"/>
      <c r="E13" s="118" t="e">
        <f>SUM(E11:E12)</f>
        <v>#REF!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8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33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0.25" customHeight="1" x14ac:dyDescent="0.2">
      <c r="A21" s="410" t="s">
        <v>1502</v>
      </c>
      <c r="B21" s="404"/>
      <c r="C21" s="118" t="e">
        <f>E7</f>
        <v>#REF!</v>
      </c>
    </row>
    <row r="22" spans="1:3" ht="19.5" customHeight="1" x14ac:dyDescent="0.2">
      <c r="A22" s="404" t="s">
        <v>1503</v>
      </c>
      <c r="B22" s="404"/>
      <c r="C22" s="118" t="e">
        <f>E13</f>
        <v>#REF!</v>
      </c>
    </row>
    <row r="23" spans="1:3" ht="27" customHeight="1" x14ac:dyDescent="0.2">
      <c r="A23" s="404" t="s">
        <v>1504</v>
      </c>
      <c r="B23" s="404"/>
      <c r="C23" s="118"/>
    </row>
    <row r="24" spans="1:3" ht="19.5" customHeight="1" x14ac:dyDescent="0.2">
      <c r="A24" s="404" t="s">
        <v>1505</v>
      </c>
      <c r="B24" s="404"/>
      <c r="C24" s="118" t="e">
        <f>C18</f>
        <v>#REF!</v>
      </c>
    </row>
    <row r="25" spans="1:3" ht="19.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2" spans="1:3" x14ac:dyDescent="0.2">
      <c r="A32" s="137" t="s">
        <v>1864</v>
      </c>
      <c r="C32" s="137" t="s">
        <v>1881</v>
      </c>
    </row>
  </sheetData>
  <mergeCells count="10">
    <mergeCell ref="A23:B23"/>
    <mergeCell ref="A24:B24"/>
    <mergeCell ref="A25:B25"/>
    <mergeCell ref="A26:B26"/>
    <mergeCell ref="A16:B16"/>
    <mergeCell ref="A17:B17"/>
    <mergeCell ref="A18:B18"/>
    <mergeCell ref="A22:B22"/>
    <mergeCell ref="A21:B21"/>
    <mergeCell ref="A20:B20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0">
    <tabColor indexed="57"/>
  </sheetPr>
  <dimension ref="A2:F29"/>
  <sheetViews>
    <sheetView workbookViewId="0">
      <selection activeCell="E19" sqref="E19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1129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77</v>
      </c>
      <c r="E5" s="186" t="e">
        <f>B5/C5*D5</f>
        <v>#REF!</v>
      </c>
      <c r="F5" s="137"/>
    </row>
    <row r="6" spans="1:6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70</v>
      </c>
      <c r="E6" s="186" t="e">
        <f>B6/C6*D6</f>
        <v>#REF!</v>
      </c>
      <c r="F6" s="137"/>
    </row>
    <row r="7" spans="1:6" ht="18" customHeight="1" x14ac:dyDescent="0.2">
      <c r="A7" s="123" t="s">
        <v>1490</v>
      </c>
      <c r="B7" s="158"/>
      <c r="C7" s="185"/>
      <c r="D7" s="136"/>
      <c r="E7" s="186" t="e">
        <f>SUM(E5:E6)</f>
        <v>#REF!</v>
      </c>
      <c r="F7" s="137"/>
    </row>
    <row r="8" spans="1:6" x14ac:dyDescent="0.2">
      <c r="A8" s="137"/>
      <c r="B8" s="137"/>
      <c r="C8" s="137"/>
      <c r="D8" s="137"/>
      <c r="E8" s="137"/>
      <c r="F8" s="137"/>
    </row>
    <row r="9" spans="1:6" x14ac:dyDescent="0.2">
      <c r="A9" s="137"/>
      <c r="B9" s="137"/>
      <c r="C9" s="137"/>
      <c r="D9" s="137"/>
      <c r="E9" s="137"/>
      <c r="F9" s="137"/>
    </row>
    <row r="10" spans="1:6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  <c r="F10" s="137"/>
    </row>
    <row r="11" spans="1:6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37"/>
    </row>
    <row r="12" spans="1:6" s="140" customFormat="1" ht="17.25" customHeight="1" x14ac:dyDescent="0.2">
      <c r="A12" s="138" t="s">
        <v>84</v>
      </c>
      <c r="B12" s="123"/>
      <c r="C12" s="123"/>
      <c r="D12" s="123"/>
      <c r="E12" s="164">
        <f>SUM(E11:E11)</f>
        <v>46</v>
      </c>
      <c r="F12" s="141"/>
    </row>
    <row r="13" spans="1:6" s="140" customFormat="1" ht="15" customHeight="1" x14ac:dyDescent="0.2">
      <c r="A13" s="219"/>
      <c r="B13" s="166"/>
      <c r="C13" s="167"/>
      <c r="D13" s="220"/>
      <c r="E13" s="221"/>
      <c r="F13" s="141"/>
    </row>
    <row r="14" spans="1:6" x14ac:dyDescent="0.2">
      <c r="A14" s="137"/>
      <c r="B14" s="137"/>
      <c r="C14" s="137"/>
      <c r="D14" s="137"/>
      <c r="E14" s="137"/>
      <c r="F14" s="137"/>
    </row>
    <row r="15" spans="1:6" ht="17.25" customHeight="1" x14ac:dyDescent="0.2">
      <c r="A15" s="172" t="s">
        <v>1496</v>
      </c>
      <c r="B15" s="209"/>
      <c r="C15" s="209"/>
      <c r="D15" s="137"/>
      <c r="E15" s="137"/>
      <c r="F15" s="137"/>
    </row>
    <row r="16" spans="1:6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29.2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E12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9" spans="1:3" x14ac:dyDescent="0.2">
      <c r="A29" s="137" t="s">
        <v>1864</v>
      </c>
      <c r="C29" s="137" t="s">
        <v>1881</v>
      </c>
    </row>
  </sheetData>
  <mergeCells count="10">
    <mergeCell ref="A25:B25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1">
    <tabColor indexed="57"/>
  </sheetPr>
  <dimension ref="A2:E30"/>
  <sheetViews>
    <sheetView workbookViewId="0">
      <selection activeCell="E19" sqref="E19"/>
    </sheetView>
  </sheetViews>
  <sheetFormatPr defaultRowHeight="12.75" x14ac:dyDescent="0.2"/>
  <cols>
    <col min="1" max="1" width="22.8554687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1289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40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34</v>
      </c>
      <c r="E6" s="144" t="e">
        <f>B6/C6*D6</f>
        <v>#REF!</v>
      </c>
    </row>
    <row r="7" spans="1:5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</row>
    <row r="8" spans="1:5" x14ac:dyDescent="0.2">
      <c r="A8" s="141"/>
      <c r="B8" s="141"/>
      <c r="C8" s="141"/>
      <c r="D8" s="141"/>
      <c r="E8" s="141"/>
    </row>
    <row r="9" spans="1:5" x14ac:dyDescent="0.2">
      <c r="A9" s="141"/>
      <c r="B9" s="141"/>
      <c r="C9" s="141"/>
      <c r="D9" s="141"/>
      <c r="E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5" ht="26.25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s="140" customFormat="1" ht="15.75" customHeight="1" x14ac:dyDescent="0.2">
      <c r="A12" s="138" t="s">
        <v>84</v>
      </c>
      <c r="B12" s="138"/>
      <c r="C12" s="138"/>
      <c r="D12" s="138"/>
      <c r="E12" s="170">
        <f>SUM(E11:E11)</f>
        <v>46</v>
      </c>
    </row>
    <row r="13" spans="1:5" ht="20.25" customHeight="1" x14ac:dyDescent="0.2">
      <c r="A13" s="141"/>
      <c r="B13" s="141"/>
      <c r="C13" s="141"/>
      <c r="D13" s="141"/>
      <c r="E13" s="141"/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24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E12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1">
    <tabColor indexed="57"/>
  </sheetPr>
  <dimension ref="A2:E30"/>
  <sheetViews>
    <sheetView workbookViewId="0">
      <selection activeCell="I12" sqref="I12"/>
    </sheetView>
  </sheetViews>
  <sheetFormatPr defaultRowHeight="12.75" x14ac:dyDescent="0.2"/>
  <cols>
    <col min="1" max="1" width="22.8554687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1290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40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34</v>
      </c>
      <c r="E6" s="144" t="e">
        <f>B6/C6*D6</f>
        <v>#REF!</v>
      </c>
    </row>
    <row r="7" spans="1:5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</row>
    <row r="8" spans="1:5" x14ac:dyDescent="0.2">
      <c r="A8" s="141"/>
      <c r="B8" s="141"/>
      <c r="C8" s="141"/>
      <c r="D8" s="141"/>
      <c r="E8" s="141"/>
    </row>
    <row r="9" spans="1:5" x14ac:dyDescent="0.2">
      <c r="A9" s="141"/>
      <c r="B9" s="141"/>
      <c r="C9" s="141"/>
      <c r="D9" s="141"/>
      <c r="E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5" ht="26.25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s="140" customFormat="1" ht="15.75" customHeight="1" x14ac:dyDescent="0.2">
      <c r="A12" s="138" t="s">
        <v>84</v>
      </c>
      <c r="B12" s="138"/>
      <c r="C12" s="138"/>
      <c r="D12" s="138"/>
      <c r="E12" s="170">
        <f>SUM(E11:E11)</f>
        <v>46</v>
      </c>
    </row>
    <row r="13" spans="1:5" ht="20.25" customHeight="1" x14ac:dyDescent="0.2"/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24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E12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3">
    <tabColor indexed="57"/>
  </sheetPr>
  <dimension ref="A2:F30"/>
  <sheetViews>
    <sheetView workbookViewId="0">
      <selection activeCell="I12" sqref="I12"/>
    </sheetView>
  </sheetViews>
  <sheetFormatPr defaultRowHeight="12.75" x14ac:dyDescent="0.2"/>
  <cols>
    <col min="1" max="1" width="23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1130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35</v>
      </c>
      <c r="E5" s="144" t="e">
        <f>B5/C5*D5</f>
        <v>#REF!</v>
      </c>
      <c r="F5" s="141"/>
    </row>
    <row r="6" spans="1:6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30</v>
      </c>
      <c r="E6" s="144" t="e">
        <f>B6/C6*D6</f>
        <v>#REF!</v>
      </c>
      <c r="F6" s="141"/>
    </row>
    <row r="7" spans="1:6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  <c r="F7" s="141"/>
    </row>
    <row r="8" spans="1:6" x14ac:dyDescent="0.2">
      <c r="A8" s="141"/>
      <c r="B8" s="141"/>
      <c r="C8" s="141"/>
      <c r="D8" s="141"/>
      <c r="E8" s="141"/>
      <c r="F8" s="141"/>
    </row>
    <row r="9" spans="1:6" x14ac:dyDescent="0.2">
      <c r="A9" s="141"/>
      <c r="B9" s="141"/>
      <c r="C9" s="141"/>
      <c r="D9" s="141"/>
      <c r="E9" s="141"/>
      <c r="F9" s="141"/>
    </row>
    <row r="10" spans="1:6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  <c r="F10" s="141"/>
    </row>
    <row r="11" spans="1:6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41"/>
    </row>
    <row r="12" spans="1:6" ht="15.75" hidden="1" customHeight="1" x14ac:dyDescent="0.2">
      <c r="A12" s="145" t="s">
        <v>1614</v>
      </c>
      <c r="B12" s="146" t="s">
        <v>540</v>
      </c>
      <c r="C12" s="143"/>
      <c r="D12" s="130">
        <v>2</v>
      </c>
      <c r="E12" s="147">
        <f>C12*D12</f>
        <v>0</v>
      </c>
    </row>
    <row r="13" spans="1:6" ht="15.75" hidden="1" customHeight="1" x14ac:dyDescent="0.2">
      <c r="A13" s="145" t="s">
        <v>1006</v>
      </c>
      <c r="B13" s="146" t="s">
        <v>1214</v>
      </c>
      <c r="C13" s="143"/>
      <c r="D13" s="130">
        <v>17</v>
      </c>
      <c r="E13" s="147">
        <f>C13*D13</f>
        <v>0</v>
      </c>
    </row>
    <row r="14" spans="1:6" s="140" customFormat="1" ht="15.75" customHeight="1" x14ac:dyDescent="0.2">
      <c r="A14" s="120" t="s">
        <v>84</v>
      </c>
      <c r="B14" s="110"/>
      <c r="C14" s="110"/>
      <c r="D14" s="110"/>
      <c r="E14" s="164">
        <f>SUM(E11:E13)</f>
        <v>46</v>
      </c>
    </row>
    <row r="16" spans="1:6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18" t="e">
        <f>C17*C18</f>
        <v>#REF!</v>
      </c>
    </row>
    <row r="20" spans="1:4" ht="21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5.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0"/>
    </row>
    <row r="25" spans="1:4" ht="25.5" customHeight="1" x14ac:dyDescent="0.2">
      <c r="A25" s="404" t="s">
        <v>1505</v>
      </c>
      <c r="B25" s="404"/>
      <c r="C25" s="118" t="e">
        <f>C19</f>
        <v>#REF!</v>
      </c>
    </row>
    <row r="26" spans="1:4" ht="21" customHeight="1" x14ac:dyDescent="0.2">
      <c r="A26" s="405" t="s">
        <v>1506</v>
      </c>
      <c r="B26" s="405"/>
      <c r="C26" s="164" t="e">
        <f>SUM(C22:C25)</f>
        <v>#REF!</v>
      </c>
    </row>
    <row r="27" spans="1:4" ht="0.75" hidden="1" customHeight="1" x14ac:dyDescent="0.2">
      <c r="A27" s="404" t="s">
        <v>1506</v>
      </c>
      <c r="B27" s="404"/>
      <c r="C27" s="110"/>
    </row>
    <row r="30" spans="1:4" x14ac:dyDescent="0.2">
      <c r="A30" s="137" t="s">
        <v>1864</v>
      </c>
      <c r="C30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3">
    <tabColor indexed="57"/>
  </sheetPr>
  <dimension ref="A2:F31"/>
  <sheetViews>
    <sheetView workbookViewId="0">
      <selection activeCell="I12" sqref="I12"/>
    </sheetView>
  </sheetViews>
  <sheetFormatPr defaultRowHeight="12.75" x14ac:dyDescent="0.2"/>
  <cols>
    <col min="1" max="1" width="23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1131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40</v>
      </c>
      <c r="E5" s="186" t="e">
        <f>B5/C5*D5</f>
        <v>#REF!</v>
      </c>
      <c r="F5" s="137"/>
    </row>
    <row r="6" spans="1:6" ht="18" customHeight="1" x14ac:dyDescent="0.2">
      <c r="A6" s="123" t="s">
        <v>1489</v>
      </c>
      <c r="B6" s="146" t="e">
        <f>B5</f>
        <v>#REF!</v>
      </c>
      <c r="C6" s="185">
        <v>9870</v>
      </c>
      <c r="D6" s="139">
        <v>34</v>
      </c>
      <c r="E6" s="186" t="e">
        <f>B6/C6*D6</f>
        <v>#REF!</v>
      </c>
      <c r="F6" s="137"/>
    </row>
    <row r="7" spans="1:6" ht="18" customHeight="1" x14ac:dyDescent="0.2">
      <c r="A7" s="123" t="s">
        <v>1490</v>
      </c>
      <c r="B7" s="158"/>
      <c r="C7" s="185"/>
      <c r="D7" s="136"/>
      <c r="E7" s="186" t="e">
        <f>SUM(E5:E6)</f>
        <v>#REF!</v>
      </c>
      <c r="F7" s="137"/>
    </row>
    <row r="8" spans="1:6" x14ac:dyDescent="0.2">
      <c r="A8" s="137"/>
      <c r="B8" s="137"/>
      <c r="C8" s="137"/>
      <c r="D8" s="137"/>
      <c r="E8" s="137"/>
      <c r="F8" s="137"/>
    </row>
    <row r="9" spans="1:6" x14ac:dyDescent="0.2">
      <c r="A9" s="137"/>
      <c r="B9" s="137"/>
      <c r="C9" s="137"/>
      <c r="D9" s="137"/>
      <c r="E9" s="137"/>
      <c r="F9" s="137"/>
    </row>
    <row r="10" spans="1:6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  <c r="F10" s="137"/>
    </row>
    <row r="11" spans="1:6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37"/>
    </row>
    <row r="12" spans="1:6" ht="15.75" hidden="1" customHeight="1" x14ac:dyDescent="0.2">
      <c r="A12" s="142" t="s">
        <v>1614</v>
      </c>
      <c r="B12" s="146" t="s">
        <v>540</v>
      </c>
      <c r="C12" s="143"/>
      <c r="D12" s="139">
        <v>2</v>
      </c>
      <c r="E12" s="144">
        <f>C12*D12</f>
        <v>0</v>
      </c>
      <c r="F12" s="137"/>
    </row>
    <row r="13" spans="1:6" ht="15.75" hidden="1" customHeight="1" x14ac:dyDescent="0.2">
      <c r="A13" s="142" t="s">
        <v>1006</v>
      </c>
      <c r="B13" s="146" t="s">
        <v>1214</v>
      </c>
      <c r="C13" s="143"/>
      <c r="D13" s="139">
        <v>17</v>
      </c>
      <c r="E13" s="144">
        <f>C13*D13</f>
        <v>0</v>
      </c>
      <c r="F13" s="137"/>
    </row>
    <row r="14" spans="1:6" s="140" customFormat="1" ht="15.75" customHeight="1" x14ac:dyDescent="0.2">
      <c r="A14" s="138" t="s">
        <v>84</v>
      </c>
      <c r="B14" s="123"/>
      <c r="C14" s="123"/>
      <c r="D14" s="123"/>
      <c r="E14" s="164">
        <f>SUM(E11:E13)</f>
        <v>46</v>
      </c>
      <c r="F14" s="141"/>
    </row>
    <row r="15" spans="1:6" x14ac:dyDescent="0.2">
      <c r="A15" s="137"/>
      <c r="B15" s="137"/>
      <c r="C15" s="137"/>
      <c r="D15" s="137"/>
      <c r="E15" s="137"/>
      <c r="F15" s="137"/>
    </row>
    <row r="16" spans="1:6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18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5.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0"/>
    </row>
    <row r="25" spans="1:4" ht="25.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4" t="s">
        <v>1506</v>
      </c>
      <c r="B26" s="404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1" spans="1:4" x14ac:dyDescent="0.2">
      <c r="A31" s="137" t="s">
        <v>1864</v>
      </c>
      <c r="C31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5">
    <tabColor indexed="57"/>
  </sheetPr>
  <dimension ref="A2:E35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1132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30</v>
      </c>
      <c r="E5" s="186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25</v>
      </c>
      <c r="E6" s="186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7.25" customHeight="1" x14ac:dyDescent="0.2">
      <c r="A11" s="142" t="s">
        <v>1878</v>
      </c>
      <c r="B11" s="146" t="s">
        <v>1508</v>
      </c>
      <c r="C11" s="160">
        <v>2</v>
      </c>
      <c r="D11" s="130">
        <v>23</v>
      </c>
      <c r="E11" s="125">
        <f t="shared" ref="E11:E16" si="0">C11*D11</f>
        <v>46</v>
      </c>
    </row>
    <row r="12" spans="1:5" ht="25.5" hidden="1" x14ac:dyDescent="0.2">
      <c r="A12" s="145" t="s">
        <v>1612</v>
      </c>
      <c r="B12" s="146" t="s">
        <v>1516</v>
      </c>
      <c r="C12" s="143"/>
      <c r="D12" s="130">
        <v>9</v>
      </c>
      <c r="E12" s="125">
        <f t="shared" si="0"/>
        <v>0</v>
      </c>
    </row>
    <row r="13" spans="1:5" ht="14.25" hidden="1" customHeight="1" x14ac:dyDescent="0.2">
      <c r="A13" s="145" t="s">
        <v>1208</v>
      </c>
      <c r="B13" s="146" t="s">
        <v>1516</v>
      </c>
      <c r="C13" s="143"/>
      <c r="D13" s="130">
        <v>10</v>
      </c>
      <c r="E13" s="125">
        <f t="shared" si="0"/>
        <v>0</v>
      </c>
    </row>
    <row r="14" spans="1:5" s="140" customFormat="1" ht="17.25" hidden="1" customHeight="1" x14ac:dyDescent="0.2">
      <c r="A14" s="145" t="s">
        <v>539</v>
      </c>
      <c r="B14" s="146" t="s">
        <v>1613</v>
      </c>
      <c r="C14" s="143"/>
      <c r="D14" s="130">
        <v>10</v>
      </c>
      <c r="E14" s="125">
        <f t="shared" si="0"/>
        <v>0</v>
      </c>
    </row>
    <row r="15" spans="1:5" s="140" customFormat="1" ht="17.25" hidden="1" customHeight="1" x14ac:dyDescent="0.2">
      <c r="A15" s="145" t="s">
        <v>1614</v>
      </c>
      <c r="B15" s="146" t="s">
        <v>540</v>
      </c>
      <c r="C15" s="143"/>
      <c r="D15" s="130">
        <v>2</v>
      </c>
      <c r="E15" s="147">
        <f t="shared" si="0"/>
        <v>0</v>
      </c>
    </row>
    <row r="16" spans="1:5" ht="20.25" hidden="1" customHeight="1" x14ac:dyDescent="0.2">
      <c r="A16" s="145" t="s">
        <v>1006</v>
      </c>
      <c r="B16" s="146" t="s">
        <v>1214</v>
      </c>
      <c r="C16" s="143"/>
      <c r="D16" s="130">
        <v>17</v>
      </c>
      <c r="E16" s="147">
        <f t="shared" si="0"/>
        <v>0</v>
      </c>
    </row>
    <row r="17" spans="1:5" ht="20.25" customHeight="1" x14ac:dyDescent="0.2">
      <c r="A17" s="120" t="s">
        <v>84</v>
      </c>
      <c r="B17" s="110"/>
      <c r="C17" s="110"/>
      <c r="D17" s="110"/>
      <c r="E17" s="164">
        <f>SUM(E11:E16)</f>
        <v>46</v>
      </c>
    </row>
    <row r="18" spans="1:5" x14ac:dyDescent="0.2">
      <c r="A18" s="174"/>
      <c r="B18" s="107"/>
      <c r="C18" s="107"/>
      <c r="D18" s="107"/>
      <c r="E18" s="175"/>
    </row>
    <row r="19" spans="1:5" x14ac:dyDescent="0.2">
      <c r="A19" s="174"/>
      <c r="B19" s="107"/>
      <c r="C19" s="107"/>
      <c r="D19" s="107"/>
      <c r="E19" s="175"/>
    </row>
    <row r="20" spans="1:5" ht="17.25" customHeight="1" x14ac:dyDescent="0.2">
      <c r="A20" s="172" t="s">
        <v>1496</v>
      </c>
      <c r="B20" s="107"/>
      <c r="C20" s="107"/>
    </row>
    <row r="21" spans="1:5" ht="18" customHeight="1" x14ac:dyDescent="0.2">
      <c r="A21" s="406" t="s">
        <v>1497</v>
      </c>
      <c r="B21" s="406"/>
      <c r="C21" s="114" t="e">
        <f>#REF!</f>
        <v>#REF!</v>
      </c>
      <c r="D21" s="121"/>
    </row>
    <row r="22" spans="1:5" ht="25.5" customHeight="1" x14ac:dyDescent="0.2">
      <c r="A22" s="404" t="s">
        <v>1498</v>
      </c>
      <c r="B22" s="404"/>
      <c r="C22" s="114" t="e">
        <f>E7</f>
        <v>#REF!</v>
      </c>
    </row>
    <row r="23" spans="1:5" ht="16.5" customHeight="1" x14ac:dyDescent="0.2">
      <c r="A23" s="407" t="s">
        <v>1499</v>
      </c>
      <c r="B23" s="407"/>
      <c r="C23" s="118" t="e">
        <f>C21*C22</f>
        <v>#REF!</v>
      </c>
    </row>
    <row r="24" spans="1:5" ht="25.5" customHeight="1" x14ac:dyDescent="0.2"/>
    <row r="25" spans="1:5" ht="15.75" customHeight="1" x14ac:dyDescent="0.2">
      <c r="A25" s="408" t="s">
        <v>1500</v>
      </c>
      <c r="B25" s="409"/>
      <c r="C25" s="122" t="s">
        <v>1501</v>
      </c>
    </row>
    <row r="26" spans="1:5" ht="25.5" customHeight="1" x14ac:dyDescent="0.2">
      <c r="A26" s="410" t="s">
        <v>1502</v>
      </c>
      <c r="B26" s="404"/>
      <c r="C26" s="114" t="e">
        <f>E7</f>
        <v>#REF!</v>
      </c>
    </row>
    <row r="27" spans="1:5" ht="19.5" customHeight="1" x14ac:dyDescent="0.2">
      <c r="A27" s="404" t="s">
        <v>1503</v>
      </c>
      <c r="B27" s="404"/>
      <c r="C27" s="118">
        <f>E17</f>
        <v>46</v>
      </c>
    </row>
    <row r="28" spans="1:5" ht="27" customHeight="1" x14ac:dyDescent="0.2">
      <c r="A28" s="404" t="s">
        <v>1504</v>
      </c>
      <c r="B28" s="404"/>
      <c r="C28" s="110"/>
    </row>
    <row r="29" spans="1:5" ht="25.5" customHeight="1" x14ac:dyDescent="0.2">
      <c r="A29" s="404" t="s">
        <v>1505</v>
      </c>
      <c r="B29" s="404"/>
      <c r="C29" s="118" t="e">
        <f>C23</f>
        <v>#REF!</v>
      </c>
    </row>
    <row r="30" spans="1:5" ht="20.25" customHeight="1" x14ac:dyDescent="0.2">
      <c r="A30" s="405" t="s">
        <v>1506</v>
      </c>
      <c r="B30" s="405"/>
      <c r="C30" s="164" t="e">
        <f>SUM(C26:C29)</f>
        <v>#REF!</v>
      </c>
    </row>
    <row r="31" spans="1:5" ht="18.75" hidden="1" customHeight="1" x14ac:dyDescent="0.2">
      <c r="A31" s="404" t="s">
        <v>1506</v>
      </c>
      <c r="B31" s="404"/>
      <c r="C31" s="110"/>
    </row>
    <row r="35" spans="1:3" x14ac:dyDescent="0.2">
      <c r="A35" s="137" t="s">
        <v>1864</v>
      </c>
      <c r="C35" s="137" t="s">
        <v>1881</v>
      </c>
    </row>
  </sheetData>
  <mergeCells count="11">
    <mergeCell ref="A3:E3"/>
    <mergeCell ref="A21:B21"/>
    <mergeCell ref="A22:B22"/>
    <mergeCell ref="A23:B23"/>
    <mergeCell ref="A29:B29"/>
    <mergeCell ref="A31:B31"/>
    <mergeCell ref="A27:B27"/>
    <mergeCell ref="A26:B26"/>
    <mergeCell ref="A25:B25"/>
    <mergeCell ref="A28:B28"/>
    <mergeCell ref="A30:B30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2">
    <tabColor indexed="57"/>
  </sheetPr>
  <dimension ref="A2:E35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1133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85">
        <v>9870</v>
      </c>
      <c r="D5" s="136">
        <v>35</v>
      </c>
      <c r="E5" s="114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30</v>
      </c>
      <c r="E6" s="114" t="e">
        <f>B6/C6*D6</f>
        <v>#REF!</v>
      </c>
    </row>
    <row r="7" spans="1:5" ht="18" customHeight="1" x14ac:dyDescent="0.2">
      <c r="A7" s="110" t="s">
        <v>1490</v>
      </c>
      <c r="B7" s="158"/>
      <c r="C7" s="185"/>
      <c r="D7" s="136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7.25" customHeight="1" x14ac:dyDescent="0.2">
      <c r="A11" s="142" t="s">
        <v>1878</v>
      </c>
      <c r="B11" s="146" t="s">
        <v>1508</v>
      </c>
      <c r="C11" s="160">
        <v>2</v>
      </c>
      <c r="D11" s="130">
        <v>23</v>
      </c>
      <c r="E11" s="125">
        <f t="shared" ref="E11:E16" si="0">C11*D11</f>
        <v>46</v>
      </c>
    </row>
    <row r="12" spans="1:5" ht="25.5" hidden="1" x14ac:dyDescent="0.2">
      <c r="A12" s="145" t="s">
        <v>1612</v>
      </c>
      <c r="B12" s="146" t="s">
        <v>1516</v>
      </c>
      <c r="C12" s="143"/>
      <c r="D12" s="130">
        <v>9</v>
      </c>
      <c r="E12" s="125">
        <f t="shared" si="0"/>
        <v>0</v>
      </c>
    </row>
    <row r="13" spans="1:5" ht="14.25" hidden="1" customHeight="1" x14ac:dyDescent="0.2">
      <c r="A13" s="145" t="s">
        <v>1208</v>
      </c>
      <c r="B13" s="146" t="s">
        <v>1516</v>
      </c>
      <c r="C13" s="143"/>
      <c r="D13" s="130">
        <v>10</v>
      </c>
      <c r="E13" s="125">
        <f t="shared" si="0"/>
        <v>0</v>
      </c>
    </row>
    <row r="14" spans="1:5" s="140" customFormat="1" ht="17.25" hidden="1" customHeight="1" x14ac:dyDescent="0.2">
      <c r="A14" s="145" t="s">
        <v>539</v>
      </c>
      <c r="B14" s="146" t="s">
        <v>1613</v>
      </c>
      <c r="C14" s="143"/>
      <c r="D14" s="130">
        <v>10</v>
      </c>
      <c r="E14" s="125">
        <f t="shared" si="0"/>
        <v>0</v>
      </c>
    </row>
    <row r="15" spans="1:5" s="140" customFormat="1" ht="17.25" hidden="1" customHeight="1" x14ac:dyDescent="0.2">
      <c r="A15" s="145" t="s">
        <v>1614</v>
      </c>
      <c r="B15" s="146" t="s">
        <v>540</v>
      </c>
      <c r="C15" s="143"/>
      <c r="D15" s="130">
        <v>2</v>
      </c>
      <c r="E15" s="147">
        <f t="shared" si="0"/>
        <v>0</v>
      </c>
    </row>
    <row r="16" spans="1:5" ht="20.25" hidden="1" customHeight="1" x14ac:dyDescent="0.2">
      <c r="A16" s="145" t="s">
        <v>1006</v>
      </c>
      <c r="B16" s="146" t="s">
        <v>1214</v>
      </c>
      <c r="C16" s="143"/>
      <c r="D16" s="130">
        <v>17</v>
      </c>
      <c r="E16" s="147">
        <f t="shared" si="0"/>
        <v>0</v>
      </c>
    </row>
    <row r="17" spans="1:5" ht="20.25" customHeight="1" x14ac:dyDescent="0.2">
      <c r="A17" s="120" t="s">
        <v>84</v>
      </c>
      <c r="B17" s="110"/>
      <c r="C17" s="110"/>
      <c r="D17" s="110"/>
      <c r="E17" s="164">
        <f>SUM(E11:E16)</f>
        <v>46</v>
      </c>
    </row>
    <row r="18" spans="1:5" x14ac:dyDescent="0.2">
      <c r="A18" s="174"/>
      <c r="B18" s="107"/>
      <c r="C18" s="107"/>
      <c r="D18" s="107"/>
      <c r="E18" s="175"/>
    </row>
    <row r="19" spans="1:5" x14ac:dyDescent="0.2">
      <c r="A19" s="174"/>
      <c r="B19" s="107"/>
      <c r="C19" s="107"/>
      <c r="D19" s="107"/>
      <c r="E19" s="175"/>
    </row>
    <row r="20" spans="1:5" ht="17.25" customHeight="1" x14ac:dyDescent="0.2">
      <c r="A20" s="172" t="s">
        <v>1496</v>
      </c>
      <c r="B20" s="107"/>
      <c r="C20" s="107"/>
    </row>
    <row r="21" spans="1:5" ht="18" customHeight="1" x14ac:dyDescent="0.2">
      <c r="A21" s="406" t="s">
        <v>1497</v>
      </c>
      <c r="B21" s="406"/>
      <c r="C21" s="114" t="e">
        <f>#REF!</f>
        <v>#REF!</v>
      </c>
      <c r="D21" s="121"/>
    </row>
    <row r="22" spans="1:5" ht="25.5" customHeight="1" x14ac:dyDescent="0.2">
      <c r="A22" s="404" t="s">
        <v>1498</v>
      </c>
      <c r="B22" s="404"/>
      <c r="C22" s="114" t="e">
        <f>E7</f>
        <v>#REF!</v>
      </c>
    </row>
    <row r="23" spans="1:5" ht="16.5" customHeight="1" x14ac:dyDescent="0.2">
      <c r="A23" s="407" t="s">
        <v>1499</v>
      </c>
      <c r="B23" s="407"/>
      <c r="C23" s="118" t="e">
        <f>C21*C22</f>
        <v>#REF!</v>
      </c>
    </row>
    <row r="24" spans="1:5" ht="25.5" customHeight="1" x14ac:dyDescent="0.2"/>
    <row r="25" spans="1:5" ht="15.75" customHeight="1" x14ac:dyDescent="0.2">
      <c r="A25" s="408" t="s">
        <v>1500</v>
      </c>
      <c r="B25" s="409"/>
      <c r="C25" s="122" t="s">
        <v>1501</v>
      </c>
    </row>
    <row r="26" spans="1:5" ht="25.5" customHeight="1" x14ac:dyDescent="0.2">
      <c r="A26" s="410" t="s">
        <v>1502</v>
      </c>
      <c r="B26" s="404"/>
      <c r="C26" s="114" t="e">
        <f>E7</f>
        <v>#REF!</v>
      </c>
    </row>
    <row r="27" spans="1:5" ht="19.5" customHeight="1" x14ac:dyDescent="0.2">
      <c r="A27" s="404" t="s">
        <v>1503</v>
      </c>
      <c r="B27" s="404"/>
      <c r="C27" s="118">
        <f>E17</f>
        <v>46</v>
      </c>
    </row>
    <row r="28" spans="1:5" ht="27" customHeight="1" x14ac:dyDescent="0.2">
      <c r="A28" s="404" t="s">
        <v>1504</v>
      </c>
      <c r="B28" s="404"/>
      <c r="C28" s="110"/>
    </row>
    <row r="29" spans="1:5" ht="25.5" customHeight="1" x14ac:dyDescent="0.2">
      <c r="A29" s="404" t="s">
        <v>1505</v>
      </c>
      <c r="B29" s="404"/>
      <c r="C29" s="118" t="e">
        <f>C23</f>
        <v>#REF!</v>
      </c>
    </row>
    <row r="30" spans="1:5" ht="20.25" customHeight="1" x14ac:dyDescent="0.2">
      <c r="A30" s="405" t="s">
        <v>1506</v>
      </c>
      <c r="B30" s="405"/>
      <c r="C30" s="164" t="e">
        <f>SUM(C26:C29)</f>
        <v>#REF!</v>
      </c>
    </row>
    <row r="31" spans="1:5" ht="18.75" hidden="1" customHeight="1" x14ac:dyDescent="0.2">
      <c r="A31" s="404" t="s">
        <v>1506</v>
      </c>
      <c r="B31" s="404"/>
      <c r="C31" s="110"/>
    </row>
    <row r="35" spans="1:3" x14ac:dyDescent="0.2">
      <c r="A35" s="137" t="s">
        <v>1864</v>
      </c>
      <c r="C35" s="137" t="s">
        <v>1881</v>
      </c>
    </row>
  </sheetData>
  <mergeCells count="11">
    <mergeCell ref="A30:B30"/>
    <mergeCell ref="A31:B31"/>
    <mergeCell ref="A27:B27"/>
    <mergeCell ref="A26:B26"/>
    <mergeCell ref="A25:B25"/>
    <mergeCell ref="A28:B28"/>
    <mergeCell ref="A3:E3"/>
    <mergeCell ref="A21:B21"/>
    <mergeCell ref="A22:B22"/>
    <mergeCell ref="A23:B23"/>
    <mergeCell ref="A29:B29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2">
    <tabColor indexed="57"/>
  </sheetPr>
  <dimension ref="A2:E35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1134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34" t="s">
        <v>1486</v>
      </c>
      <c r="D4" s="134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85">
        <v>9870</v>
      </c>
      <c r="D5" s="136">
        <v>40</v>
      </c>
      <c r="E5" s="114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34</v>
      </c>
      <c r="E6" s="114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7.25" customHeight="1" x14ac:dyDescent="0.2">
      <c r="A11" s="142" t="s">
        <v>1878</v>
      </c>
      <c r="B11" s="146" t="s">
        <v>1508</v>
      </c>
      <c r="C11" s="160">
        <v>2</v>
      </c>
      <c r="D11" s="130">
        <v>23</v>
      </c>
      <c r="E11" s="125">
        <f t="shared" ref="E11:E16" si="0">C11*D11</f>
        <v>46</v>
      </c>
    </row>
    <row r="12" spans="1:5" ht="25.5" hidden="1" x14ac:dyDescent="0.2">
      <c r="A12" s="145" t="s">
        <v>1612</v>
      </c>
      <c r="B12" s="146" t="s">
        <v>1516</v>
      </c>
      <c r="C12" s="143"/>
      <c r="D12" s="130">
        <v>9</v>
      </c>
      <c r="E12" s="125">
        <f t="shared" si="0"/>
        <v>0</v>
      </c>
    </row>
    <row r="13" spans="1:5" ht="14.25" hidden="1" customHeight="1" x14ac:dyDescent="0.2">
      <c r="A13" s="145" t="s">
        <v>1208</v>
      </c>
      <c r="B13" s="146" t="s">
        <v>1516</v>
      </c>
      <c r="C13" s="143"/>
      <c r="D13" s="130">
        <v>10</v>
      </c>
      <c r="E13" s="125">
        <f t="shared" si="0"/>
        <v>0</v>
      </c>
    </row>
    <row r="14" spans="1:5" s="140" customFormat="1" ht="17.25" hidden="1" customHeight="1" x14ac:dyDescent="0.2">
      <c r="A14" s="145" t="s">
        <v>539</v>
      </c>
      <c r="B14" s="146" t="s">
        <v>1613</v>
      </c>
      <c r="C14" s="143"/>
      <c r="D14" s="130">
        <v>10</v>
      </c>
      <c r="E14" s="125">
        <f t="shared" si="0"/>
        <v>0</v>
      </c>
    </row>
    <row r="15" spans="1:5" s="140" customFormat="1" ht="17.25" hidden="1" customHeight="1" x14ac:dyDescent="0.2">
      <c r="A15" s="145" t="s">
        <v>1614</v>
      </c>
      <c r="B15" s="146" t="s">
        <v>540</v>
      </c>
      <c r="C15" s="143"/>
      <c r="D15" s="130">
        <v>2</v>
      </c>
      <c r="E15" s="147">
        <f t="shared" si="0"/>
        <v>0</v>
      </c>
    </row>
    <row r="16" spans="1:5" ht="20.25" hidden="1" customHeight="1" x14ac:dyDescent="0.2">
      <c r="A16" s="145" t="s">
        <v>1006</v>
      </c>
      <c r="B16" s="146" t="s">
        <v>1214</v>
      </c>
      <c r="C16" s="143"/>
      <c r="D16" s="130">
        <v>17</v>
      </c>
      <c r="E16" s="147">
        <f t="shared" si="0"/>
        <v>0</v>
      </c>
    </row>
    <row r="17" spans="1:5" ht="20.25" customHeight="1" x14ac:dyDescent="0.2">
      <c r="A17" s="120" t="s">
        <v>84</v>
      </c>
      <c r="B17" s="110"/>
      <c r="C17" s="110"/>
      <c r="D17" s="110"/>
      <c r="E17" s="164">
        <f>SUM(E11:E16)</f>
        <v>46</v>
      </c>
    </row>
    <row r="18" spans="1:5" x14ac:dyDescent="0.2">
      <c r="A18" s="174"/>
      <c r="B18" s="107"/>
      <c r="C18" s="107"/>
      <c r="D18" s="107"/>
      <c r="E18" s="175"/>
    </row>
    <row r="19" spans="1:5" x14ac:dyDescent="0.2">
      <c r="A19" s="174"/>
      <c r="B19" s="107"/>
      <c r="C19" s="107"/>
      <c r="D19" s="107"/>
      <c r="E19" s="175"/>
    </row>
    <row r="20" spans="1:5" ht="17.25" customHeight="1" x14ac:dyDescent="0.2">
      <c r="A20" s="172" t="s">
        <v>1496</v>
      </c>
      <c r="B20" s="107"/>
      <c r="C20" s="107"/>
    </row>
    <row r="21" spans="1:5" ht="18" customHeight="1" x14ac:dyDescent="0.2">
      <c r="A21" s="406" t="s">
        <v>1497</v>
      </c>
      <c r="B21" s="406"/>
      <c r="C21" s="114" t="e">
        <f>#REF!</f>
        <v>#REF!</v>
      </c>
      <c r="D21" s="121"/>
    </row>
    <row r="22" spans="1:5" ht="25.5" customHeight="1" x14ac:dyDescent="0.2">
      <c r="A22" s="404" t="s">
        <v>1498</v>
      </c>
      <c r="B22" s="404"/>
      <c r="C22" s="114" t="e">
        <f>E7</f>
        <v>#REF!</v>
      </c>
    </row>
    <row r="23" spans="1:5" ht="16.5" customHeight="1" x14ac:dyDescent="0.2">
      <c r="A23" s="407" t="s">
        <v>1499</v>
      </c>
      <c r="B23" s="407"/>
      <c r="C23" s="118" t="e">
        <f>C21*C22</f>
        <v>#REF!</v>
      </c>
    </row>
    <row r="24" spans="1:5" ht="25.5" customHeight="1" x14ac:dyDescent="0.2"/>
    <row r="25" spans="1:5" ht="15.75" customHeight="1" x14ac:dyDescent="0.2">
      <c r="A25" s="408" t="s">
        <v>1500</v>
      </c>
      <c r="B25" s="409"/>
      <c r="C25" s="122" t="s">
        <v>1501</v>
      </c>
    </row>
    <row r="26" spans="1:5" ht="25.5" customHeight="1" x14ac:dyDescent="0.2">
      <c r="A26" s="410" t="s">
        <v>1502</v>
      </c>
      <c r="B26" s="404"/>
      <c r="C26" s="114" t="e">
        <f>E7</f>
        <v>#REF!</v>
      </c>
    </row>
    <row r="27" spans="1:5" ht="19.5" customHeight="1" x14ac:dyDescent="0.2">
      <c r="A27" s="404" t="s">
        <v>1503</v>
      </c>
      <c r="B27" s="404"/>
      <c r="C27" s="118">
        <f>E17</f>
        <v>46</v>
      </c>
    </row>
    <row r="28" spans="1:5" ht="27" customHeight="1" x14ac:dyDescent="0.2">
      <c r="A28" s="404" t="s">
        <v>1504</v>
      </c>
      <c r="B28" s="404"/>
      <c r="C28" s="110"/>
    </row>
    <row r="29" spans="1:5" ht="25.5" customHeight="1" x14ac:dyDescent="0.2">
      <c r="A29" s="404" t="s">
        <v>1505</v>
      </c>
      <c r="B29" s="404"/>
      <c r="C29" s="118" t="e">
        <f>C23</f>
        <v>#REF!</v>
      </c>
    </row>
    <row r="30" spans="1:5" ht="20.25" customHeight="1" x14ac:dyDescent="0.2">
      <c r="A30" s="405" t="s">
        <v>1506</v>
      </c>
      <c r="B30" s="405"/>
      <c r="C30" s="164" t="e">
        <f>SUM(C26:C29)</f>
        <v>#REF!</v>
      </c>
    </row>
    <row r="31" spans="1:5" ht="18.75" hidden="1" customHeight="1" x14ac:dyDescent="0.2">
      <c r="A31" s="404" t="s">
        <v>1506</v>
      </c>
      <c r="B31" s="404"/>
      <c r="C31" s="110"/>
    </row>
    <row r="35" spans="1:3" x14ac:dyDescent="0.2">
      <c r="A35" s="137" t="s">
        <v>1864</v>
      </c>
      <c r="C35" s="137" t="s">
        <v>1881</v>
      </c>
    </row>
  </sheetData>
  <mergeCells count="11">
    <mergeCell ref="A3:E3"/>
    <mergeCell ref="A21:B21"/>
    <mergeCell ref="A22:B22"/>
    <mergeCell ref="A23:B23"/>
    <mergeCell ref="A29:B29"/>
    <mergeCell ref="A31:B31"/>
    <mergeCell ref="A27:B27"/>
    <mergeCell ref="A26:B26"/>
    <mergeCell ref="A25:B25"/>
    <mergeCell ref="A28:B28"/>
    <mergeCell ref="A30:B30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3">
    <tabColor indexed="57"/>
  </sheetPr>
  <dimension ref="A2:E35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1135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85">
        <v>9870</v>
      </c>
      <c r="D5" s="136">
        <v>40</v>
      </c>
      <c r="E5" s="114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34</v>
      </c>
      <c r="E6" s="114" t="e">
        <f>B6/C6*D6</f>
        <v>#REF!</v>
      </c>
    </row>
    <row r="7" spans="1:5" ht="18" customHeight="1" x14ac:dyDescent="0.2">
      <c r="A7" s="110" t="s">
        <v>1490</v>
      </c>
      <c r="B7" s="158"/>
      <c r="C7" s="185"/>
      <c r="D7" s="136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7.25" customHeight="1" x14ac:dyDescent="0.2">
      <c r="A11" s="142" t="s">
        <v>1878</v>
      </c>
      <c r="B11" s="146" t="s">
        <v>1508</v>
      </c>
      <c r="C11" s="160">
        <v>2</v>
      </c>
      <c r="D11" s="130">
        <v>23</v>
      </c>
      <c r="E11" s="125">
        <f t="shared" ref="E11:E16" si="0">C11*D11</f>
        <v>46</v>
      </c>
    </row>
    <row r="12" spans="1:5" ht="25.5" hidden="1" x14ac:dyDescent="0.2">
      <c r="A12" s="145" t="s">
        <v>1612</v>
      </c>
      <c r="B12" s="146" t="s">
        <v>1516</v>
      </c>
      <c r="C12" s="143"/>
      <c r="D12" s="130">
        <v>9</v>
      </c>
      <c r="E12" s="125">
        <f t="shared" si="0"/>
        <v>0</v>
      </c>
    </row>
    <row r="13" spans="1:5" ht="14.25" hidden="1" customHeight="1" x14ac:dyDescent="0.2">
      <c r="A13" s="145" t="s">
        <v>1208</v>
      </c>
      <c r="B13" s="146" t="s">
        <v>1516</v>
      </c>
      <c r="C13" s="143"/>
      <c r="D13" s="130">
        <v>10</v>
      </c>
      <c r="E13" s="125">
        <f t="shared" si="0"/>
        <v>0</v>
      </c>
    </row>
    <row r="14" spans="1:5" s="140" customFormat="1" ht="17.25" hidden="1" customHeight="1" x14ac:dyDescent="0.2">
      <c r="A14" s="145" t="s">
        <v>539</v>
      </c>
      <c r="B14" s="146" t="s">
        <v>1613</v>
      </c>
      <c r="C14" s="143"/>
      <c r="D14" s="130">
        <v>10</v>
      </c>
      <c r="E14" s="125">
        <f t="shared" si="0"/>
        <v>0</v>
      </c>
    </row>
    <row r="15" spans="1:5" s="140" customFormat="1" ht="17.25" hidden="1" customHeight="1" x14ac:dyDescent="0.2">
      <c r="A15" s="145" t="s">
        <v>1614</v>
      </c>
      <c r="B15" s="146" t="s">
        <v>540</v>
      </c>
      <c r="C15" s="143"/>
      <c r="D15" s="130">
        <v>2</v>
      </c>
      <c r="E15" s="147">
        <f t="shared" si="0"/>
        <v>0</v>
      </c>
    </row>
    <row r="16" spans="1:5" ht="20.25" hidden="1" customHeight="1" x14ac:dyDescent="0.2">
      <c r="A16" s="145" t="s">
        <v>1006</v>
      </c>
      <c r="B16" s="146" t="s">
        <v>1214</v>
      </c>
      <c r="C16" s="143"/>
      <c r="D16" s="130">
        <v>17</v>
      </c>
      <c r="E16" s="147">
        <f t="shared" si="0"/>
        <v>0</v>
      </c>
    </row>
    <row r="17" spans="1:5" ht="20.25" customHeight="1" x14ac:dyDescent="0.2">
      <c r="A17" s="120" t="s">
        <v>84</v>
      </c>
      <c r="B17" s="110"/>
      <c r="C17" s="110"/>
      <c r="D17" s="110"/>
      <c r="E17" s="164">
        <f>SUM(E11:E16)</f>
        <v>46</v>
      </c>
    </row>
    <row r="18" spans="1:5" x14ac:dyDescent="0.2">
      <c r="A18" s="174"/>
      <c r="B18" s="107"/>
      <c r="C18" s="107"/>
      <c r="D18" s="107"/>
      <c r="E18" s="175"/>
    </row>
    <row r="19" spans="1:5" x14ac:dyDescent="0.2">
      <c r="A19" s="174"/>
      <c r="B19" s="107"/>
      <c r="C19" s="107"/>
      <c r="D19" s="107"/>
      <c r="E19" s="175"/>
    </row>
    <row r="20" spans="1:5" ht="17.25" customHeight="1" x14ac:dyDescent="0.2">
      <c r="A20" s="172" t="s">
        <v>1496</v>
      </c>
      <c r="B20" s="107"/>
      <c r="C20" s="107"/>
    </row>
    <row r="21" spans="1:5" ht="18" customHeight="1" x14ac:dyDescent="0.2">
      <c r="A21" s="406" t="s">
        <v>1497</v>
      </c>
      <c r="B21" s="406"/>
      <c r="C21" s="114" t="e">
        <f>#REF!</f>
        <v>#REF!</v>
      </c>
      <c r="D21" s="121"/>
    </row>
    <row r="22" spans="1:5" ht="25.5" customHeight="1" x14ac:dyDescent="0.2">
      <c r="A22" s="404" t="s">
        <v>1498</v>
      </c>
      <c r="B22" s="404"/>
      <c r="C22" s="114" t="e">
        <f>E7</f>
        <v>#REF!</v>
      </c>
    </row>
    <row r="23" spans="1:5" ht="16.5" customHeight="1" x14ac:dyDescent="0.2">
      <c r="A23" s="407" t="s">
        <v>1499</v>
      </c>
      <c r="B23" s="407"/>
      <c r="C23" s="118" t="e">
        <f>C21*C22</f>
        <v>#REF!</v>
      </c>
    </row>
    <row r="24" spans="1:5" ht="25.5" customHeight="1" x14ac:dyDescent="0.2"/>
    <row r="25" spans="1:5" ht="15.75" customHeight="1" x14ac:dyDescent="0.2">
      <c r="A25" s="408" t="s">
        <v>1500</v>
      </c>
      <c r="B25" s="409"/>
      <c r="C25" s="122" t="s">
        <v>1501</v>
      </c>
    </row>
    <row r="26" spans="1:5" ht="25.5" customHeight="1" x14ac:dyDescent="0.2">
      <c r="A26" s="410" t="s">
        <v>1502</v>
      </c>
      <c r="B26" s="404"/>
      <c r="C26" s="114" t="e">
        <f>E7</f>
        <v>#REF!</v>
      </c>
    </row>
    <row r="27" spans="1:5" ht="19.5" customHeight="1" x14ac:dyDescent="0.2">
      <c r="A27" s="404" t="s">
        <v>1503</v>
      </c>
      <c r="B27" s="404"/>
      <c r="C27" s="118">
        <f>E17</f>
        <v>46</v>
      </c>
    </row>
    <row r="28" spans="1:5" ht="27" customHeight="1" x14ac:dyDescent="0.2">
      <c r="A28" s="404" t="s">
        <v>1504</v>
      </c>
      <c r="B28" s="404"/>
      <c r="C28" s="110"/>
    </row>
    <row r="29" spans="1:5" ht="25.5" customHeight="1" x14ac:dyDescent="0.2">
      <c r="A29" s="404" t="s">
        <v>1505</v>
      </c>
      <c r="B29" s="404"/>
      <c r="C29" s="118" t="e">
        <f>C23</f>
        <v>#REF!</v>
      </c>
    </row>
    <row r="30" spans="1:5" ht="20.25" customHeight="1" x14ac:dyDescent="0.2">
      <c r="A30" s="405" t="s">
        <v>1506</v>
      </c>
      <c r="B30" s="405"/>
      <c r="C30" s="164" t="e">
        <f>SUM(C26:C29)</f>
        <v>#REF!</v>
      </c>
    </row>
    <row r="31" spans="1:5" ht="18.75" hidden="1" customHeight="1" x14ac:dyDescent="0.2">
      <c r="A31" s="404" t="s">
        <v>1506</v>
      </c>
      <c r="B31" s="404"/>
      <c r="C31" s="110"/>
    </row>
    <row r="35" spans="1:3" x14ac:dyDescent="0.2">
      <c r="A35" s="137" t="s">
        <v>1864</v>
      </c>
      <c r="C35" s="137" t="s">
        <v>1881</v>
      </c>
    </row>
  </sheetData>
  <mergeCells count="11">
    <mergeCell ref="A30:B30"/>
    <mergeCell ref="A31:B31"/>
    <mergeCell ref="A27:B27"/>
    <mergeCell ref="A26:B26"/>
    <mergeCell ref="A25:B25"/>
    <mergeCell ref="A28:B28"/>
    <mergeCell ref="A3:E3"/>
    <mergeCell ref="A21:B21"/>
    <mergeCell ref="A22:B22"/>
    <mergeCell ref="A23:B23"/>
    <mergeCell ref="A29:B29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9">
    <tabColor indexed="57"/>
  </sheetPr>
  <dimension ref="A2:E31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1136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40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34</v>
      </c>
      <c r="E6" s="144" t="e">
        <f>B6/C6*D6</f>
        <v>#REF!</v>
      </c>
    </row>
    <row r="7" spans="1:5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</row>
    <row r="8" spans="1:5" x14ac:dyDescent="0.2">
      <c r="A8" s="141"/>
      <c r="B8" s="141"/>
      <c r="C8" s="141"/>
      <c r="D8" s="141"/>
      <c r="E8" s="141"/>
    </row>
    <row r="9" spans="1:5" x14ac:dyDescent="0.2">
      <c r="A9" s="141"/>
      <c r="B9" s="141"/>
      <c r="C9" s="141"/>
      <c r="D9" s="141"/>
      <c r="E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5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4.25" hidden="1" customHeight="1" x14ac:dyDescent="0.2">
      <c r="A12" s="145" t="s">
        <v>1614</v>
      </c>
      <c r="B12" s="146" t="s">
        <v>540</v>
      </c>
      <c r="C12" s="143"/>
      <c r="D12" s="130">
        <v>2</v>
      </c>
      <c r="E12" s="147">
        <f>C12*D12</f>
        <v>0</v>
      </c>
    </row>
    <row r="13" spans="1:5" s="140" customFormat="1" ht="17.25" hidden="1" customHeight="1" x14ac:dyDescent="0.2">
      <c r="A13" s="145" t="s">
        <v>1006</v>
      </c>
      <c r="B13" s="146" t="s">
        <v>1214</v>
      </c>
      <c r="C13" s="143"/>
      <c r="D13" s="130">
        <v>17</v>
      </c>
      <c r="E13" s="147">
        <f>C13*D13</f>
        <v>0</v>
      </c>
    </row>
    <row r="14" spans="1:5" ht="20.25" customHeight="1" x14ac:dyDescent="0.2">
      <c r="A14" s="120" t="s">
        <v>84</v>
      </c>
      <c r="B14" s="110"/>
      <c r="C14" s="110"/>
      <c r="D14" s="110"/>
      <c r="E14" s="118">
        <f>SUM(E11:E13)</f>
        <v>46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18" t="e">
        <f>C17*C18</f>
        <v>#REF!</v>
      </c>
    </row>
    <row r="20" spans="1:4" ht="27.7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5.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0"/>
    </row>
    <row r="25" spans="1:4" ht="25.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1" spans="1:4" x14ac:dyDescent="0.2">
      <c r="A31" s="137" t="s">
        <v>1864</v>
      </c>
      <c r="C31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57"/>
  </sheetPr>
  <dimension ref="A2:F31"/>
  <sheetViews>
    <sheetView workbookViewId="0">
      <selection activeCell="A3" sqref="A3:E3"/>
    </sheetView>
  </sheetViews>
  <sheetFormatPr defaultRowHeight="12.75" x14ac:dyDescent="0.2"/>
  <cols>
    <col min="1" max="1" width="22.8554687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14.25" x14ac:dyDescent="0.2">
      <c r="A3" s="124" t="s">
        <v>2089</v>
      </c>
      <c r="B3" s="107"/>
    </row>
    <row r="4" spans="1:6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23" t="s">
        <v>1489</v>
      </c>
      <c r="B5" s="158" t="e">
        <f>#REF!</f>
        <v>#REF!</v>
      </c>
      <c r="C5" s="185">
        <v>9870</v>
      </c>
      <c r="D5" s="139">
        <v>10</v>
      </c>
      <c r="E5" s="118" t="e">
        <f>B5/C5*D5</f>
        <v>#REF!</v>
      </c>
    </row>
    <row r="6" spans="1:6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7</v>
      </c>
      <c r="E6" s="118" t="e">
        <f>B6/C6*D6</f>
        <v>#REF!</v>
      </c>
    </row>
    <row r="7" spans="1:6" ht="18" customHeight="1" x14ac:dyDescent="0.2">
      <c r="A7" s="123" t="s">
        <v>1490</v>
      </c>
      <c r="B7" s="158"/>
      <c r="C7" s="185"/>
      <c r="D7" s="136"/>
      <c r="E7" s="118" t="e">
        <f>E5+E6</f>
        <v>#REF!</v>
      </c>
    </row>
    <row r="8" spans="1:6" x14ac:dyDescent="0.2">
      <c r="A8" s="137"/>
      <c r="B8" s="137"/>
      <c r="C8" s="137"/>
      <c r="D8" s="137"/>
    </row>
    <row r="9" spans="1:6" x14ac:dyDescent="0.2">
      <c r="A9" s="137"/>
      <c r="B9" s="137"/>
      <c r="C9" s="137"/>
      <c r="D9" s="137"/>
    </row>
    <row r="10" spans="1:6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6" ht="15.75" customHeight="1" x14ac:dyDescent="0.2">
      <c r="A11" s="142" t="s">
        <v>1875</v>
      </c>
      <c r="B11" s="146" t="s">
        <v>1508</v>
      </c>
      <c r="C11" s="161">
        <v>2</v>
      </c>
      <c r="D11" s="139">
        <v>23</v>
      </c>
      <c r="E11" s="125">
        <f>C11*D11</f>
        <v>46</v>
      </c>
      <c r="F11" s="140"/>
    </row>
    <row r="12" spans="1:6" ht="15.75" customHeight="1" x14ac:dyDescent="0.2">
      <c r="A12" s="142"/>
      <c r="B12" s="146"/>
      <c r="C12" s="161"/>
      <c r="D12" s="139"/>
      <c r="E12" s="125"/>
      <c r="F12" s="140"/>
    </row>
    <row r="13" spans="1:6" ht="15.75" customHeight="1" x14ac:dyDescent="0.2">
      <c r="A13" s="138" t="s">
        <v>84</v>
      </c>
      <c r="B13" s="123"/>
      <c r="C13" s="123"/>
      <c r="D13" s="123"/>
      <c r="E13" s="118">
        <f>SUM(E11:E12)</f>
        <v>46</v>
      </c>
    </row>
    <row r="15" spans="1:6" ht="17.25" customHeight="1" x14ac:dyDescent="0.2">
      <c r="A15" s="172" t="s">
        <v>1496</v>
      </c>
      <c r="B15" s="107"/>
      <c r="C15" s="107"/>
    </row>
    <row r="16" spans="1:6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8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36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1" customHeight="1" x14ac:dyDescent="0.2">
      <c r="A21" s="410" t="s">
        <v>1502</v>
      </c>
      <c r="B21" s="404"/>
      <c r="C21" s="118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8"/>
    </row>
    <row r="24" spans="1:3" ht="21.7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1" spans="1:3" x14ac:dyDescent="0.2">
      <c r="A31" s="137" t="s">
        <v>1864</v>
      </c>
      <c r="C31" s="137" t="s">
        <v>1881</v>
      </c>
    </row>
  </sheetData>
  <mergeCells count="10">
    <mergeCell ref="A23:B23"/>
    <mergeCell ref="A24:B24"/>
    <mergeCell ref="A25:B25"/>
    <mergeCell ref="A26:B26"/>
    <mergeCell ref="A16:B16"/>
    <mergeCell ref="A17:B17"/>
    <mergeCell ref="A18:B18"/>
    <mergeCell ref="A22:B22"/>
    <mergeCell ref="A21:B21"/>
    <mergeCell ref="A20:B20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4">
    <tabColor indexed="57"/>
  </sheetPr>
  <dimension ref="A2:E31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1137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85">
        <v>9870</v>
      </c>
      <c r="D5" s="136">
        <v>50</v>
      </c>
      <c r="E5" s="186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43</v>
      </c>
      <c r="E6" s="186" t="e">
        <f>B6/C6*D6</f>
        <v>#REF!</v>
      </c>
    </row>
    <row r="7" spans="1:5" ht="18" customHeight="1" x14ac:dyDescent="0.2">
      <c r="A7" s="110" t="s">
        <v>1490</v>
      </c>
      <c r="B7" s="158"/>
      <c r="C7" s="185"/>
      <c r="D7" s="136"/>
      <c r="E7" s="186" t="e">
        <f>SUM(E5:E6)</f>
        <v>#REF!</v>
      </c>
    </row>
    <row r="8" spans="1:5" x14ac:dyDescent="0.2">
      <c r="B8" s="137"/>
      <c r="C8" s="137"/>
      <c r="D8" s="137"/>
      <c r="E8" s="137"/>
    </row>
    <row r="9" spans="1:5" x14ac:dyDescent="0.2">
      <c r="B9" s="137"/>
      <c r="C9" s="137"/>
      <c r="D9" s="137"/>
      <c r="E9" s="137"/>
    </row>
    <row r="10" spans="1:5" ht="51" x14ac:dyDescent="0.2">
      <c r="A10" s="109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4.25" hidden="1" customHeight="1" x14ac:dyDescent="0.2">
      <c r="A12" s="145" t="s">
        <v>1614</v>
      </c>
      <c r="B12" s="146" t="s">
        <v>540</v>
      </c>
      <c r="C12" s="143"/>
      <c r="D12" s="130">
        <v>2</v>
      </c>
      <c r="E12" s="147">
        <f>C12*D12</f>
        <v>0</v>
      </c>
    </row>
    <row r="13" spans="1:5" s="140" customFormat="1" ht="17.25" hidden="1" customHeight="1" x14ac:dyDescent="0.2">
      <c r="A13" s="145" t="s">
        <v>1006</v>
      </c>
      <c r="B13" s="146" t="s">
        <v>1214</v>
      </c>
      <c r="C13" s="143"/>
      <c r="D13" s="130">
        <v>17</v>
      </c>
      <c r="E13" s="147">
        <f>C13*D13</f>
        <v>0</v>
      </c>
    </row>
    <row r="14" spans="1:5" ht="20.25" customHeight="1" x14ac:dyDescent="0.2">
      <c r="A14" s="120" t="s">
        <v>84</v>
      </c>
      <c r="B14" s="110"/>
      <c r="C14" s="110"/>
      <c r="D14" s="110"/>
      <c r="E14" s="118">
        <f>SUM(E11:E13)</f>
        <v>46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27.7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5.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0"/>
    </row>
    <row r="25" spans="1:4" ht="25.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1" spans="1:4" x14ac:dyDescent="0.2">
      <c r="A31" s="137" t="s">
        <v>1864</v>
      </c>
      <c r="C31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1">
    <tabColor indexed="57"/>
  </sheetPr>
  <dimension ref="A2:E29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1138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50</v>
      </c>
      <c r="E5" s="114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6">
        <v>20</v>
      </c>
      <c r="E6" s="114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114" t="e">
        <f>SUM(E5:E6)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s="140" customFormat="1" ht="15.75" customHeight="1" x14ac:dyDescent="0.2">
      <c r="A11" s="142" t="s">
        <v>1877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s="140" customFormat="1" ht="6" hidden="1" customHeight="1" x14ac:dyDescent="0.2">
      <c r="A12" s="142"/>
      <c r="B12" s="146"/>
      <c r="C12" s="143"/>
      <c r="D12" s="139"/>
      <c r="E12" s="125"/>
    </row>
    <row r="13" spans="1:5" ht="15.75" customHeight="1" x14ac:dyDescent="0.2">
      <c r="A13" s="138" t="s">
        <v>84</v>
      </c>
      <c r="B13" s="123"/>
      <c r="C13" s="123"/>
      <c r="D13" s="123"/>
      <c r="E13" s="164">
        <f>SUM(E11:E12)</f>
        <v>23</v>
      </c>
    </row>
    <row r="14" spans="1:5" x14ac:dyDescent="0.2">
      <c r="A14" s="137"/>
      <c r="B14" s="137"/>
      <c r="C14" s="137"/>
      <c r="D14" s="137"/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29.2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23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29" spans="1:3" x14ac:dyDescent="0.2">
      <c r="A29" s="137" t="s">
        <v>1864</v>
      </c>
      <c r="C29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2">
    <tabColor indexed="57"/>
  </sheetPr>
  <dimension ref="A2:E30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1139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70</v>
      </c>
      <c r="E5" s="114" t="e">
        <f>B5/C5*D5</f>
        <v>#REF!</v>
      </c>
    </row>
    <row r="6" spans="1:5" ht="18" hidden="1" customHeight="1" x14ac:dyDescent="0.2">
      <c r="A6" s="123" t="s">
        <v>1507</v>
      </c>
      <c r="B6" s="111" t="e">
        <f>'перечень платных услуг Ю-Сах'!$G$503</f>
        <v>#REF!</v>
      </c>
      <c r="C6" s="112">
        <v>9870</v>
      </c>
      <c r="D6" s="135">
        <v>0</v>
      </c>
      <c r="E6" s="114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s="140" customFormat="1" ht="16.5" customHeight="1" x14ac:dyDescent="0.2">
      <c r="A11" s="142" t="s">
        <v>1877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6.5" customHeight="1" x14ac:dyDescent="0.2">
      <c r="A12" s="145"/>
      <c r="B12" s="146"/>
      <c r="C12" s="143"/>
      <c r="D12" s="130"/>
      <c r="E12" s="125"/>
    </row>
    <row r="13" spans="1:5" ht="18" customHeight="1" x14ac:dyDescent="0.2">
      <c r="A13" s="120" t="s">
        <v>84</v>
      </c>
      <c r="B13" s="110"/>
      <c r="C13" s="110"/>
      <c r="D13" s="110"/>
      <c r="E13" s="118">
        <f>SUM(E11:E12)</f>
        <v>23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24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23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3">
    <tabColor indexed="57"/>
  </sheetPr>
  <dimension ref="A2:E30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1140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46" t="e">
        <f>#REF!</f>
        <v>#REF!</v>
      </c>
      <c r="C5" s="208">
        <v>9870</v>
      </c>
      <c r="D5" s="139">
        <v>60</v>
      </c>
      <c r="E5" s="114" t="e">
        <f>B5/C5*D5</f>
        <v>#REF!</v>
      </c>
    </row>
    <row r="6" spans="1:5" ht="18" customHeight="1" x14ac:dyDescent="0.2">
      <c r="A6" s="123" t="s">
        <v>1489</v>
      </c>
      <c r="B6" s="146" t="e">
        <f>B5</f>
        <v>#REF!</v>
      </c>
      <c r="C6" s="208">
        <v>9870</v>
      </c>
      <c r="D6" s="139">
        <v>35</v>
      </c>
      <c r="E6" s="114" t="e">
        <f>B6/C6*D6</f>
        <v>#REF!</v>
      </c>
    </row>
    <row r="7" spans="1:5" ht="18" customHeight="1" x14ac:dyDescent="0.2">
      <c r="A7" s="110" t="s">
        <v>1490</v>
      </c>
      <c r="B7" s="146"/>
      <c r="C7" s="208"/>
      <c r="D7" s="139"/>
      <c r="E7" s="114" t="e">
        <f>SUM(E5:E6)</f>
        <v>#REF!</v>
      </c>
    </row>
    <row r="8" spans="1:5" x14ac:dyDescent="0.2">
      <c r="B8" s="141"/>
      <c r="C8" s="141"/>
      <c r="D8" s="141"/>
    </row>
    <row r="9" spans="1:5" x14ac:dyDescent="0.2">
      <c r="B9" s="141"/>
      <c r="C9" s="141"/>
      <c r="D9" s="141"/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6.5" customHeight="1" x14ac:dyDescent="0.2">
      <c r="A11" s="142" t="s">
        <v>1877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s="140" customFormat="1" ht="17.25" customHeight="1" x14ac:dyDescent="0.2">
      <c r="A12" s="145"/>
      <c r="B12" s="146"/>
      <c r="C12" s="143"/>
      <c r="D12" s="130"/>
      <c r="E12" s="125"/>
    </row>
    <row r="13" spans="1:5" ht="16.5" customHeight="1" x14ac:dyDescent="0.2">
      <c r="A13" s="120" t="s">
        <v>84</v>
      </c>
      <c r="B13" s="110"/>
      <c r="C13" s="110"/>
      <c r="D13" s="110"/>
      <c r="E13" s="118">
        <f>SUM(E11:E12)</f>
        <v>46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23.2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4">
    <tabColor indexed="57"/>
  </sheetPr>
  <dimension ref="A2:E32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1141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50</v>
      </c>
      <c r="E5" s="114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45</v>
      </c>
      <c r="E6" s="114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8" customHeight="1" x14ac:dyDescent="0.2">
      <c r="A11" s="142" t="s">
        <v>1877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s="140" customFormat="1" ht="16.5" customHeight="1" x14ac:dyDescent="0.2">
      <c r="A12" s="145"/>
      <c r="B12" s="146"/>
      <c r="C12" s="143"/>
      <c r="D12" s="130"/>
      <c r="E12" s="147"/>
    </row>
    <row r="13" spans="1:5" s="140" customFormat="1" ht="17.25" hidden="1" customHeight="1" x14ac:dyDescent="0.2">
      <c r="A13" s="145"/>
      <c r="B13" s="146"/>
      <c r="C13" s="143"/>
      <c r="D13" s="130"/>
      <c r="E13" s="125"/>
    </row>
    <row r="14" spans="1:5" ht="17.25" customHeight="1" x14ac:dyDescent="0.2">
      <c r="A14" s="120" t="s">
        <v>84</v>
      </c>
      <c r="B14" s="110"/>
      <c r="C14" s="110"/>
      <c r="D14" s="110"/>
      <c r="E14" s="118">
        <f>SUM(E11:E13)</f>
        <v>46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7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18" t="e">
        <f>C17*C18</f>
        <v>#REF!</v>
      </c>
    </row>
    <row r="21" spans="1:4" ht="15.75" customHeight="1" x14ac:dyDescent="0.2">
      <c r="A21" s="408" t="s">
        <v>1500</v>
      </c>
      <c r="B21" s="409"/>
      <c r="C21" s="122" t="s">
        <v>1501</v>
      </c>
    </row>
    <row r="22" spans="1:4" ht="25.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0"/>
    </row>
    <row r="25" spans="1:4" ht="25.5" customHeight="1" x14ac:dyDescent="0.2">
      <c r="A25" s="404" t="s">
        <v>1505</v>
      </c>
      <c r="B25" s="404"/>
      <c r="C25" s="118" t="e">
        <f>C19</f>
        <v>#REF!</v>
      </c>
    </row>
    <row r="26" spans="1:4" ht="19.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5">
    <tabColor indexed="57"/>
  </sheetPr>
  <dimension ref="A2:E32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1142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95</v>
      </c>
      <c r="E5" s="186" t="e">
        <f>B5/C5*D5</f>
        <v>#REF!</v>
      </c>
    </row>
    <row r="6" spans="1:5" ht="18" customHeight="1" x14ac:dyDescent="0.2">
      <c r="A6" s="123"/>
      <c r="B6" s="111"/>
      <c r="C6" s="112"/>
      <c r="D6" s="135"/>
      <c r="E6" s="114"/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9.5" customHeight="1" x14ac:dyDescent="0.2">
      <c r="A11" s="142" t="s">
        <v>1877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.5" hidden="1" customHeight="1" x14ac:dyDescent="0.2">
      <c r="A12" s="145"/>
      <c r="B12" s="146"/>
      <c r="C12" s="143"/>
      <c r="D12" s="130"/>
      <c r="E12" s="147"/>
    </row>
    <row r="13" spans="1:5" s="140" customFormat="1" ht="17.25" hidden="1" customHeight="1" x14ac:dyDescent="0.2">
      <c r="A13" s="145"/>
      <c r="B13" s="146"/>
      <c r="C13" s="143"/>
      <c r="D13" s="130"/>
      <c r="E13" s="125"/>
    </row>
    <row r="14" spans="1:5" ht="17.25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18" t="e">
        <f>C17*C18</f>
        <v>#REF!</v>
      </c>
    </row>
    <row r="20" spans="1:4" ht="30.7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5.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0"/>
    </row>
    <row r="25" spans="1:4" ht="25.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6">
    <tabColor indexed="57"/>
  </sheetPr>
  <dimension ref="A2:E30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1143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107</v>
      </c>
      <c r="E5" s="186" t="e">
        <f>B5/C5*D5</f>
        <v>#REF!</v>
      </c>
    </row>
    <row r="6" spans="1:5" ht="18" customHeight="1" x14ac:dyDescent="0.2">
      <c r="A6" s="123"/>
      <c r="B6" s="111"/>
      <c r="C6" s="112"/>
      <c r="D6" s="135"/>
      <c r="E6" s="114"/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6.5" customHeight="1" x14ac:dyDescent="0.2">
      <c r="A11" s="142" t="s">
        <v>1877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7.25" customHeight="1" x14ac:dyDescent="0.2">
      <c r="A12" s="145"/>
      <c r="B12" s="146"/>
      <c r="C12" s="143"/>
      <c r="D12" s="130"/>
      <c r="E12" s="147"/>
    </row>
    <row r="13" spans="1:5" ht="20.25" customHeight="1" x14ac:dyDescent="0.2">
      <c r="A13" s="120" t="s">
        <v>84</v>
      </c>
      <c r="B13" s="110"/>
      <c r="C13" s="110"/>
      <c r="D13" s="110"/>
      <c r="E13" s="118">
        <f>SUM(E11:E12)</f>
        <v>23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32.2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23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7">
    <tabColor indexed="57"/>
  </sheetPr>
  <dimension ref="A2:E32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1144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140</v>
      </c>
      <c r="E5" s="186" t="e">
        <f>B5/C5*D5</f>
        <v>#REF!</v>
      </c>
    </row>
    <row r="6" spans="1:5" ht="18" customHeight="1" x14ac:dyDescent="0.2">
      <c r="A6" s="123"/>
      <c r="B6" s="158"/>
      <c r="C6" s="185"/>
      <c r="D6" s="139"/>
      <c r="E6" s="186"/>
    </row>
    <row r="7" spans="1:5" ht="18" customHeight="1" x14ac:dyDescent="0.2">
      <c r="A7" s="123" t="s">
        <v>1490</v>
      </c>
      <c r="B7" s="158"/>
      <c r="C7" s="185"/>
      <c r="D7" s="136"/>
      <c r="E7" s="186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6.5" customHeight="1" x14ac:dyDescent="0.2">
      <c r="A11" s="142" t="s">
        <v>1877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6.5" customHeight="1" x14ac:dyDescent="0.2">
      <c r="A12" s="145"/>
      <c r="B12" s="146"/>
      <c r="C12" s="143"/>
      <c r="D12" s="130"/>
      <c r="E12" s="125"/>
    </row>
    <row r="13" spans="1:5" ht="16.5" customHeight="1" x14ac:dyDescent="0.2">
      <c r="A13" s="120" t="s">
        <v>84</v>
      </c>
      <c r="B13" s="110"/>
      <c r="C13" s="110"/>
      <c r="D13" s="110"/>
      <c r="E13" s="118">
        <f>SUM(E11:E12)</f>
        <v>23</v>
      </c>
    </row>
    <row r="14" spans="1:5" ht="35.25" customHeight="1" x14ac:dyDescent="0.2"/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39.7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0.2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23</v>
      </c>
    </row>
    <row r="23" spans="1:3" ht="27" customHeight="1" x14ac:dyDescent="0.2">
      <c r="A23" s="404" t="s">
        <v>1504</v>
      </c>
      <c r="B23" s="404"/>
      <c r="C23" s="110"/>
    </row>
    <row r="24" spans="1:3" ht="20.2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2" spans="1:3" x14ac:dyDescent="0.2">
      <c r="A32" s="137" t="s">
        <v>1864</v>
      </c>
      <c r="C32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8">
    <tabColor indexed="57"/>
  </sheetPr>
  <dimension ref="A2:E32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57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47</v>
      </c>
      <c r="E5" s="186" t="e">
        <f>B5/C5*D5</f>
        <v>#REF!</v>
      </c>
    </row>
    <row r="6" spans="1:5" ht="18" customHeight="1" x14ac:dyDescent="0.2">
      <c r="A6" s="123"/>
      <c r="B6" s="111"/>
      <c r="C6" s="112"/>
      <c r="D6" s="135"/>
      <c r="E6" s="114"/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6.5" customHeight="1" x14ac:dyDescent="0.2">
      <c r="A11" s="142" t="s">
        <v>1877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7.25" customHeight="1" x14ac:dyDescent="0.2">
      <c r="A12" s="145"/>
      <c r="B12" s="146"/>
      <c r="C12" s="143"/>
      <c r="D12" s="130"/>
      <c r="E12" s="147"/>
    </row>
    <row r="13" spans="1:5" s="140" customFormat="1" ht="17.25" customHeight="1" x14ac:dyDescent="0.2">
      <c r="A13" s="145"/>
      <c r="B13" s="146"/>
      <c r="C13" s="143"/>
      <c r="D13" s="130"/>
      <c r="E13" s="125"/>
    </row>
    <row r="14" spans="1:5" ht="20.25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5" spans="1:5" ht="33.75" customHeight="1" x14ac:dyDescent="0.2"/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2.2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2.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0"/>
    </row>
    <row r="25" spans="1:4" ht="21.7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9">
    <tabColor indexed="57"/>
  </sheetPr>
  <dimension ref="A2:E32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58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35</v>
      </c>
      <c r="E5" s="186" t="e">
        <f>B5/C5*D5</f>
        <v>#REF!</v>
      </c>
    </row>
    <row r="6" spans="1:5" ht="18" customHeight="1" x14ac:dyDescent="0.2">
      <c r="A6" s="123"/>
      <c r="B6" s="111"/>
      <c r="C6" s="112"/>
      <c r="D6" s="135"/>
      <c r="E6" s="114"/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5" customHeight="1" x14ac:dyDescent="0.2">
      <c r="A11" s="142" t="s">
        <v>1877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5" customHeight="1" x14ac:dyDescent="0.2">
      <c r="A12" s="145"/>
      <c r="B12" s="146"/>
      <c r="C12" s="143"/>
      <c r="D12" s="130"/>
      <c r="E12" s="147"/>
    </row>
    <row r="13" spans="1:5" s="140" customFormat="1" ht="15" customHeight="1" x14ac:dyDescent="0.2">
      <c r="A13" s="145"/>
      <c r="B13" s="146"/>
      <c r="C13" s="143"/>
      <c r="D13" s="130"/>
      <c r="E13" s="125"/>
    </row>
    <row r="14" spans="1:5" ht="15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5" spans="1:5" ht="39.75" customHeight="1" x14ac:dyDescent="0.2"/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5.2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5.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0"/>
    </row>
    <row r="25" spans="1:4" ht="25.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2.710937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4.25" x14ac:dyDescent="0.2">
      <c r="A3" s="124" t="s">
        <v>2090</v>
      </c>
      <c r="B3" s="107"/>
    </row>
    <row r="4" spans="1:5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12">
        <v>9870</v>
      </c>
      <c r="D5" s="139">
        <v>25</v>
      </c>
      <c r="E5" s="118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12">
        <v>9870</v>
      </c>
      <c r="D6" s="139">
        <v>24</v>
      </c>
      <c r="E6" s="118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s="140" customFormat="1" ht="15.75" customHeight="1" x14ac:dyDescent="0.2">
      <c r="A11" s="142" t="s">
        <v>1833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s="140" customFormat="1" ht="15.75" customHeight="1" x14ac:dyDescent="0.2">
      <c r="A12" s="145"/>
      <c r="B12" s="146"/>
      <c r="C12" s="160"/>
      <c r="D12" s="130"/>
      <c r="E12" s="125"/>
    </row>
    <row r="13" spans="1:5" s="140" customFormat="1" ht="15.75" customHeight="1" x14ac:dyDescent="0.2">
      <c r="A13" s="145"/>
      <c r="B13" s="146"/>
      <c r="C13" s="160"/>
      <c r="D13" s="130"/>
      <c r="E13" s="125"/>
    </row>
    <row r="14" spans="1:5" ht="20.25" customHeight="1" x14ac:dyDescent="0.2">
      <c r="A14" s="120" t="s">
        <v>84</v>
      </c>
      <c r="B14" s="110"/>
      <c r="C14" s="110"/>
      <c r="D14" s="110"/>
      <c r="E14" s="118">
        <f>SUM(E11:E13)</f>
        <v>46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0.7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19.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8"/>
    </row>
    <row r="25" spans="1:4" ht="21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0">
    <mergeCell ref="A24:B24"/>
    <mergeCell ref="A25:B25"/>
    <mergeCell ref="A26:B26"/>
    <mergeCell ref="A27:B27"/>
    <mergeCell ref="A17:B17"/>
    <mergeCell ref="A18:B18"/>
    <mergeCell ref="A19:B19"/>
    <mergeCell ref="A23:B23"/>
    <mergeCell ref="A22:B22"/>
    <mergeCell ref="A21:B21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0">
    <tabColor indexed="57"/>
  </sheetPr>
  <dimension ref="A2:E32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59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47</v>
      </c>
      <c r="E5" s="114" t="e">
        <f>B5/C5*D5</f>
        <v>#REF!</v>
      </c>
    </row>
    <row r="6" spans="1:5" ht="18" customHeight="1" x14ac:dyDescent="0.2">
      <c r="A6" s="123"/>
      <c r="B6" s="111"/>
      <c r="C6" s="112"/>
      <c r="D6" s="135"/>
      <c r="E6" s="114"/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5.75" customHeight="1" x14ac:dyDescent="0.2">
      <c r="A11" s="142" t="s">
        <v>1877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7.25" customHeight="1" x14ac:dyDescent="0.2">
      <c r="A12" s="145"/>
      <c r="B12" s="146"/>
      <c r="C12" s="143"/>
      <c r="D12" s="130"/>
      <c r="E12" s="147"/>
    </row>
    <row r="13" spans="1:5" s="140" customFormat="1" ht="17.25" customHeight="1" x14ac:dyDescent="0.2">
      <c r="A13" s="145"/>
      <c r="B13" s="146"/>
      <c r="C13" s="143"/>
      <c r="D13" s="130"/>
      <c r="E13" s="125"/>
    </row>
    <row r="14" spans="1:5" ht="20.25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43.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3.2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0"/>
    </row>
    <row r="25" spans="1:4" ht="23.2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1">
    <tabColor indexed="57"/>
  </sheetPr>
  <dimension ref="A2:E32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60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35</v>
      </c>
      <c r="E5" s="114" t="e">
        <f>B5/C5*D5</f>
        <v>#REF!</v>
      </c>
    </row>
    <row r="6" spans="1:5" ht="18" customHeight="1" x14ac:dyDescent="0.2">
      <c r="A6" s="123"/>
      <c r="B6" s="111"/>
      <c r="C6" s="112"/>
      <c r="D6" s="135"/>
      <c r="E6" s="114"/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s="140" customFormat="1" ht="18" customHeight="1" x14ac:dyDescent="0.2">
      <c r="A11" s="142" t="s">
        <v>1877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8" customHeight="1" x14ac:dyDescent="0.2">
      <c r="A12" s="145"/>
      <c r="B12" s="146"/>
      <c r="C12" s="143"/>
      <c r="D12" s="130"/>
      <c r="E12" s="147"/>
    </row>
    <row r="13" spans="1:5" s="140" customFormat="1" ht="18" customHeight="1" x14ac:dyDescent="0.2">
      <c r="A13" s="145"/>
      <c r="B13" s="146"/>
      <c r="C13" s="143"/>
      <c r="D13" s="130"/>
      <c r="E13" s="125"/>
    </row>
    <row r="14" spans="1:5" ht="18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5" spans="1:5" ht="28.5" customHeight="1" x14ac:dyDescent="0.2"/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3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19.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0"/>
    </row>
    <row r="25" spans="1:4" ht="23.25" customHeight="1" x14ac:dyDescent="0.2">
      <c r="A25" s="404" t="s">
        <v>1505</v>
      </c>
      <c r="B25" s="404"/>
      <c r="C25" s="118" t="e">
        <f>C19</f>
        <v>#REF!</v>
      </c>
    </row>
    <row r="26" spans="1:4" ht="19.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2">
    <tabColor indexed="57"/>
  </sheetPr>
  <dimension ref="A2:E34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61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23</v>
      </c>
      <c r="E5" s="114" t="e">
        <f>B5/C5*D5</f>
        <v>#REF!</v>
      </c>
    </row>
    <row r="6" spans="1:5" ht="18" customHeight="1" x14ac:dyDescent="0.2">
      <c r="A6" s="123"/>
      <c r="B6" s="111"/>
      <c r="C6" s="112"/>
      <c r="D6" s="135"/>
      <c r="E6" s="114"/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5.75" customHeight="1" x14ac:dyDescent="0.2">
      <c r="A11" s="142" t="s">
        <v>1877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5.75" customHeight="1" x14ac:dyDescent="0.2">
      <c r="A12" s="145"/>
      <c r="B12" s="146"/>
      <c r="C12" s="143"/>
      <c r="D12" s="130"/>
      <c r="E12" s="147"/>
    </row>
    <row r="13" spans="1:5" s="140" customFormat="1" ht="15.75" customHeight="1" x14ac:dyDescent="0.2">
      <c r="A13" s="145"/>
      <c r="B13" s="146"/>
      <c r="C13" s="143"/>
      <c r="D13" s="130"/>
      <c r="E13" s="125"/>
    </row>
    <row r="14" spans="1:5" ht="15.75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5" spans="1:5" ht="31.5" customHeight="1" x14ac:dyDescent="0.2"/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5.2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2.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0"/>
    </row>
    <row r="25" spans="1:4" ht="21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4" spans="1:3" x14ac:dyDescent="0.2">
      <c r="A34" s="137" t="s">
        <v>1864</v>
      </c>
      <c r="C34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3">
    <tabColor indexed="57"/>
  </sheetPr>
  <dimension ref="A2:E31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62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35</v>
      </c>
      <c r="E5" s="114" t="e">
        <f>B5/C5*D5</f>
        <v>#REF!</v>
      </c>
    </row>
    <row r="6" spans="1:5" ht="18" customHeight="1" x14ac:dyDescent="0.2">
      <c r="A6" s="123"/>
      <c r="B6" s="111"/>
      <c r="C6" s="112"/>
      <c r="D6" s="135"/>
      <c r="E6" s="114"/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7.25" customHeight="1" x14ac:dyDescent="0.2">
      <c r="A11" s="142" t="s">
        <v>1877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7.25" customHeight="1" x14ac:dyDescent="0.2">
      <c r="A12" s="145"/>
      <c r="B12" s="146"/>
      <c r="C12" s="143"/>
      <c r="D12" s="130"/>
      <c r="E12" s="125"/>
    </row>
    <row r="13" spans="1:5" ht="18" customHeight="1" x14ac:dyDescent="0.2">
      <c r="A13" s="120" t="s">
        <v>84</v>
      </c>
      <c r="B13" s="110"/>
      <c r="C13" s="110"/>
      <c r="D13" s="110"/>
      <c r="E13" s="118">
        <f>SUM(E11:E12)</f>
        <v>23</v>
      </c>
    </row>
    <row r="14" spans="1:5" ht="26.25" customHeight="1" x14ac:dyDescent="0.2"/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42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23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1.75" customHeight="1" x14ac:dyDescent="0.2">
      <c r="A25" s="405" t="s">
        <v>1506</v>
      </c>
      <c r="B25" s="405"/>
      <c r="C25" s="164" t="e">
        <f>SUM(C21:C24)</f>
        <v>#REF!</v>
      </c>
    </row>
    <row r="26" spans="1:3" ht="0.75" hidden="1" customHeight="1" x14ac:dyDescent="0.2">
      <c r="A26" s="404" t="s">
        <v>1506</v>
      </c>
      <c r="B26" s="404"/>
      <c r="C26" s="110"/>
    </row>
    <row r="31" spans="1:3" x14ac:dyDescent="0.2">
      <c r="A31" s="137" t="s">
        <v>1864</v>
      </c>
      <c r="C31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4">
    <tabColor indexed="57"/>
  </sheetPr>
  <dimension ref="A2:E31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63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70</v>
      </c>
      <c r="E5" s="114" t="e">
        <f>B5/C5*D5</f>
        <v>#REF!</v>
      </c>
    </row>
    <row r="6" spans="1:5" ht="18" customHeight="1" x14ac:dyDescent="0.2">
      <c r="A6" s="123"/>
      <c r="B6" s="111"/>
      <c r="C6" s="112"/>
      <c r="D6" s="135"/>
      <c r="E6" s="114"/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s="140" customFormat="1" ht="17.25" customHeight="1" x14ac:dyDescent="0.2">
      <c r="A11" s="142" t="s">
        <v>1877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7.25" customHeight="1" x14ac:dyDescent="0.2">
      <c r="A12" s="145"/>
      <c r="B12" s="146"/>
      <c r="C12" s="143"/>
      <c r="D12" s="130"/>
      <c r="E12" s="125"/>
    </row>
    <row r="13" spans="1:5" ht="17.25" customHeight="1" x14ac:dyDescent="0.2">
      <c r="A13" s="120" t="s">
        <v>84</v>
      </c>
      <c r="B13" s="110"/>
      <c r="C13" s="110"/>
      <c r="D13" s="110"/>
      <c r="E13" s="118">
        <f>SUM(E11:E12)</f>
        <v>23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9.2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23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18.75" customHeight="1" x14ac:dyDescent="0.2">
      <c r="A25" s="405" t="s">
        <v>1506</v>
      </c>
      <c r="B25" s="405"/>
      <c r="C25" s="164" t="e">
        <f>SUM(C21:C24)</f>
        <v>#REF!</v>
      </c>
    </row>
    <row r="26" spans="1:3" ht="0.75" hidden="1" customHeight="1" x14ac:dyDescent="0.2">
      <c r="A26" s="404" t="s">
        <v>1506</v>
      </c>
      <c r="B26" s="404"/>
      <c r="C26" s="110"/>
    </row>
    <row r="31" spans="1:3" x14ac:dyDescent="0.2">
      <c r="A31" s="137" t="s">
        <v>1864</v>
      </c>
      <c r="C31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5">
    <tabColor indexed="57"/>
  </sheetPr>
  <dimension ref="A2:G30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7" x14ac:dyDescent="0.2">
      <c r="A2" s="107"/>
      <c r="B2" s="107"/>
    </row>
    <row r="3" spans="1:7" ht="28.5" customHeight="1" x14ac:dyDescent="0.2">
      <c r="A3" s="411" t="s">
        <v>64</v>
      </c>
      <c r="B3" s="412"/>
      <c r="C3" s="412"/>
      <c r="D3" s="412"/>
      <c r="E3" s="412"/>
    </row>
    <row r="4" spans="1:7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7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23</v>
      </c>
      <c r="E5" s="114" t="e">
        <f>B5/C5*D5</f>
        <v>#REF!</v>
      </c>
    </row>
    <row r="6" spans="1:7" ht="18" customHeight="1" x14ac:dyDescent="0.2">
      <c r="A6" s="123"/>
      <c r="B6" s="111"/>
      <c r="C6" s="112"/>
      <c r="D6" s="135"/>
      <c r="E6" s="114"/>
    </row>
    <row r="7" spans="1:7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7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7" ht="15.75" customHeight="1" x14ac:dyDescent="0.2">
      <c r="A11" s="142" t="s">
        <v>1877</v>
      </c>
      <c r="B11" s="146" t="s">
        <v>1508</v>
      </c>
      <c r="C11" s="160">
        <v>1</v>
      </c>
      <c r="D11" s="130">
        <v>23</v>
      </c>
      <c r="E11" s="125">
        <f>C11*D11</f>
        <v>23</v>
      </c>
      <c r="F11" s="140"/>
      <c r="G11" s="140"/>
    </row>
    <row r="12" spans="1:7" s="140" customFormat="1" ht="15.75" customHeight="1" x14ac:dyDescent="0.2">
      <c r="A12" s="145"/>
      <c r="B12" s="146"/>
      <c r="C12" s="143"/>
      <c r="D12" s="130"/>
      <c r="E12" s="125"/>
    </row>
    <row r="13" spans="1:7" ht="15.75" customHeight="1" x14ac:dyDescent="0.2">
      <c r="A13" s="120" t="s">
        <v>84</v>
      </c>
      <c r="B13" s="110"/>
      <c r="C13" s="110"/>
      <c r="D13" s="110"/>
      <c r="E13" s="118">
        <f>SUM(E11:E12)</f>
        <v>23</v>
      </c>
    </row>
    <row r="15" spans="1:7" ht="17.25" customHeight="1" x14ac:dyDescent="0.2">
      <c r="A15" s="172" t="s">
        <v>1496</v>
      </c>
      <c r="B15" s="107"/>
      <c r="C15" s="107"/>
    </row>
    <row r="16" spans="1:7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21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23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6">
    <tabColor indexed="57"/>
  </sheetPr>
  <dimension ref="A2:E30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65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70</v>
      </c>
      <c r="E5" s="114" t="e">
        <f>B5/C5*D5</f>
        <v>#REF!</v>
      </c>
    </row>
    <row r="6" spans="1:5" ht="18" customHeight="1" x14ac:dyDescent="0.2">
      <c r="A6" s="123"/>
      <c r="B6" s="111"/>
      <c r="C6" s="112"/>
      <c r="D6" s="135"/>
      <c r="E6" s="114"/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7.25" customHeight="1" x14ac:dyDescent="0.2">
      <c r="A11" s="142" t="s">
        <v>1877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7.25" customHeight="1" x14ac:dyDescent="0.2">
      <c r="A12" s="145"/>
      <c r="B12" s="146"/>
      <c r="C12" s="143"/>
      <c r="D12" s="130"/>
      <c r="E12" s="147"/>
    </row>
    <row r="13" spans="1:5" ht="15.75" customHeight="1" x14ac:dyDescent="0.2">
      <c r="A13" s="120" t="s">
        <v>84</v>
      </c>
      <c r="B13" s="110"/>
      <c r="C13" s="110"/>
      <c r="D13" s="110"/>
      <c r="E13" s="118">
        <f>SUM(E11:E12)</f>
        <v>23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25.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23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2.5" customHeight="1" x14ac:dyDescent="0.2">
      <c r="A25" s="405" t="s">
        <v>1506</v>
      </c>
      <c r="B25" s="405"/>
      <c r="C25" s="164" t="e">
        <f>SUM(C21:C24)</f>
        <v>#REF!</v>
      </c>
    </row>
    <row r="26" spans="1:3" ht="0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7">
    <tabColor indexed="57"/>
  </sheetPr>
  <dimension ref="A2:E31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124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59</v>
      </c>
      <c r="E5" s="144" t="e">
        <f>B5/C5*D5</f>
        <v>#REF!</v>
      </c>
    </row>
    <row r="6" spans="1:5" ht="18" customHeight="1" x14ac:dyDescent="0.2">
      <c r="A6" s="138" t="s">
        <v>1489</v>
      </c>
      <c r="B6" s="146"/>
      <c r="C6" s="208"/>
      <c r="D6" s="139"/>
      <c r="E6" s="144"/>
    </row>
    <row r="7" spans="1:5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</row>
    <row r="8" spans="1:5" x14ac:dyDescent="0.2">
      <c r="A8" s="141"/>
      <c r="B8" s="141"/>
      <c r="C8" s="141"/>
      <c r="D8" s="141"/>
      <c r="E8" s="141"/>
    </row>
    <row r="9" spans="1:5" x14ac:dyDescent="0.2">
      <c r="A9" s="141"/>
      <c r="B9" s="141"/>
      <c r="C9" s="141"/>
      <c r="D9" s="141"/>
      <c r="E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5" ht="16.5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s="140" customFormat="1" ht="1.5" hidden="1" customHeight="1" x14ac:dyDescent="0.2">
      <c r="A12" s="142" t="s">
        <v>525</v>
      </c>
      <c r="B12" s="146"/>
      <c r="C12" s="143"/>
      <c r="D12" s="139"/>
      <c r="E12" s="144"/>
    </row>
    <row r="13" spans="1:5" s="140" customFormat="1" ht="17.25" customHeight="1" x14ac:dyDescent="0.2">
      <c r="A13" s="145"/>
      <c r="B13" s="146"/>
      <c r="C13" s="143"/>
      <c r="D13" s="130"/>
      <c r="E13" s="125"/>
    </row>
    <row r="14" spans="1:5" ht="20.25" customHeight="1" x14ac:dyDescent="0.2">
      <c r="A14" s="120" t="s">
        <v>84</v>
      </c>
      <c r="B14" s="110"/>
      <c r="C14" s="110"/>
      <c r="D14" s="110"/>
      <c r="E14" s="118">
        <f>SUM(E11:E13)</f>
        <v>46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4" t="e">
        <f>E7</f>
        <v>#REF!</v>
      </c>
    </row>
    <row r="19" spans="1:4" ht="16.5" customHeight="1" x14ac:dyDescent="0.2">
      <c r="A19" s="407" t="s">
        <v>1499</v>
      </c>
      <c r="B19" s="407"/>
      <c r="C19" s="118" t="e">
        <f>C17*C18</f>
        <v>#REF!</v>
      </c>
    </row>
    <row r="21" spans="1:4" ht="15.75" customHeight="1" x14ac:dyDescent="0.2">
      <c r="A21" s="408" t="s">
        <v>1500</v>
      </c>
      <c r="B21" s="409"/>
      <c r="C21" s="122" t="s">
        <v>1501</v>
      </c>
    </row>
    <row r="22" spans="1:4" ht="25.5" customHeight="1" x14ac:dyDescent="0.2">
      <c r="A22" s="410" t="s">
        <v>1502</v>
      </c>
      <c r="B22" s="404"/>
      <c r="C22" s="114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0"/>
    </row>
    <row r="25" spans="1:4" ht="25.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1" spans="1:4" x14ac:dyDescent="0.2">
      <c r="A31" s="137" t="s">
        <v>1864</v>
      </c>
      <c r="C31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9">
    <tabColor indexed="57"/>
  </sheetPr>
  <dimension ref="A2:E30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125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110</v>
      </c>
      <c r="E5" s="11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176">
        <v>9870</v>
      </c>
      <c r="D6" s="139">
        <v>33</v>
      </c>
      <c r="E6" s="114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7.25" customHeight="1" x14ac:dyDescent="0.2">
      <c r="A11" s="142" t="s">
        <v>1877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s="140" customFormat="1" ht="17.25" hidden="1" customHeight="1" x14ac:dyDescent="0.2">
      <c r="A12" s="145" t="s">
        <v>525</v>
      </c>
      <c r="B12" s="146"/>
      <c r="C12" s="143"/>
      <c r="D12" s="130"/>
      <c r="E12" s="147"/>
    </row>
    <row r="13" spans="1:5" ht="20.25" customHeight="1" x14ac:dyDescent="0.2">
      <c r="A13" s="120" t="s">
        <v>84</v>
      </c>
      <c r="B13" s="110"/>
      <c r="C13" s="110"/>
      <c r="D13" s="110"/>
      <c r="E13" s="118">
        <f>SUM(E11:E12)</f>
        <v>46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24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19.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0">
    <tabColor indexed="57"/>
  </sheetPr>
  <dimension ref="A2:E30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126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0" t="s">
        <v>1489</v>
      </c>
      <c r="B5" s="146" t="e">
        <f>#REF!</f>
        <v>#REF!</v>
      </c>
      <c r="C5" s="208">
        <v>9870</v>
      </c>
      <c r="D5" s="136">
        <v>70</v>
      </c>
      <c r="E5" s="114" t="e">
        <f>B5/C5*D5</f>
        <v>#REF!</v>
      </c>
    </row>
    <row r="6" spans="1:5" ht="18" customHeight="1" x14ac:dyDescent="0.2">
      <c r="A6" s="138" t="s">
        <v>1489</v>
      </c>
      <c r="B6" s="146"/>
      <c r="C6" s="208">
        <v>9870</v>
      </c>
      <c r="D6" s="139"/>
      <c r="E6" s="114">
        <f>B6/C6*D6</f>
        <v>0</v>
      </c>
    </row>
    <row r="7" spans="1:5" ht="18" customHeight="1" x14ac:dyDescent="0.2">
      <c r="A7" s="110" t="s">
        <v>1490</v>
      </c>
      <c r="B7" s="158"/>
      <c r="C7" s="185"/>
      <c r="D7" s="136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s="140" customFormat="1" ht="16.5" customHeight="1" x14ac:dyDescent="0.2">
      <c r="A11" s="142" t="s">
        <v>1877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s="140" customFormat="1" ht="17.25" hidden="1" customHeight="1" x14ac:dyDescent="0.2">
      <c r="A12" s="145" t="s">
        <v>525</v>
      </c>
      <c r="B12" s="146"/>
      <c r="C12" s="143"/>
      <c r="D12" s="130"/>
      <c r="E12" s="147"/>
    </row>
    <row r="13" spans="1:5" ht="20.25" customHeight="1" x14ac:dyDescent="0.2">
      <c r="A13" s="120" t="s">
        <v>84</v>
      </c>
      <c r="B13" s="110"/>
      <c r="C13" s="110"/>
      <c r="D13" s="110"/>
      <c r="E13" s="118">
        <f>SUM(E11:E12)</f>
        <v>46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23.2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H145"/>
  <sheetViews>
    <sheetView topLeftCell="A2" workbookViewId="0"/>
  </sheetViews>
  <sheetFormatPr defaultRowHeight="12.75" x14ac:dyDescent="0.2"/>
  <cols>
    <col min="1" max="1" width="4.5703125" customWidth="1"/>
    <col min="2" max="2" width="44.85546875" customWidth="1"/>
    <col min="3" max="3" width="13.85546875" customWidth="1"/>
    <col min="4" max="4" width="11.42578125" customWidth="1"/>
    <col min="5" max="5" width="11.140625" customWidth="1"/>
    <col min="6" max="6" width="14.85546875" customWidth="1"/>
    <col min="7" max="7" width="15" customWidth="1"/>
    <col min="8" max="8" width="21" customWidth="1"/>
  </cols>
  <sheetData>
    <row r="1" spans="1:8" ht="5.25" hidden="1" customHeight="1" x14ac:dyDescent="0.2"/>
    <row r="2" spans="1:8" ht="33" customHeight="1" x14ac:dyDescent="0.2">
      <c r="A2" s="394" t="s">
        <v>1558</v>
      </c>
      <c r="B2" s="394"/>
      <c r="C2" s="394"/>
      <c r="D2" s="394"/>
      <c r="E2" s="394"/>
      <c r="F2" s="394"/>
      <c r="G2" s="394"/>
      <c r="H2" s="394"/>
    </row>
    <row r="3" spans="1:8" ht="9.75" customHeight="1" x14ac:dyDescent="0.25">
      <c r="A3" s="31"/>
    </row>
    <row r="4" spans="1:8" ht="45" customHeight="1" x14ac:dyDescent="0.2">
      <c r="A4" s="4" t="s">
        <v>1719</v>
      </c>
      <c r="B4" s="4" t="s">
        <v>1720</v>
      </c>
      <c r="C4" s="4" t="s">
        <v>1721</v>
      </c>
      <c r="D4" s="5" t="s">
        <v>1723</v>
      </c>
      <c r="E4" s="4" t="s">
        <v>1722</v>
      </c>
      <c r="F4" s="5" t="s">
        <v>1316</v>
      </c>
      <c r="G4" s="5" t="s">
        <v>1319</v>
      </c>
      <c r="H4" s="5" t="s">
        <v>1320</v>
      </c>
    </row>
    <row r="5" spans="1:8" ht="23.25" customHeight="1" x14ac:dyDescent="0.2">
      <c r="A5" s="32" t="s">
        <v>1559</v>
      </c>
      <c r="B5" s="395" t="s">
        <v>1560</v>
      </c>
      <c r="C5" s="396"/>
      <c r="D5" s="396"/>
      <c r="E5" s="396"/>
      <c r="F5" s="396"/>
      <c r="G5" s="397"/>
      <c r="H5" s="12"/>
    </row>
    <row r="6" spans="1:8" ht="63" x14ac:dyDescent="0.25">
      <c r="A6" s="10"/>
      <c r="B6" s="33" t="s">
        <v>1561</v>
      </c>
      <c r="C6" s="36" t="s">
        <v>974</v>
      </c>
      <c r="D6" s="36" t="s">
        <v>986</v>
      </c>
      <c r="E6" s="38" t="s">
        <v>94</v>
      </c>
      <c r="F6" s="28" t="s">
        <v>1318</v>
      </c>
      <c r="G6" s="10"/>
      <c r="H6" s="10"/>
    </row>
    <row r="7" spans="1:8" ht="63" x14ac:dyDescent="0.25">
      <c r="A7" s="10"/>
      <c r="B7" s="33" t="s">
        <v>1562</v>
      </c>
      <c r="C7" s="36" t="s">
        <v>974</v>
      </c>
      <c r="D7" s="36" t="s">
        <v>95</v>
      </c>
      <c r="E7" s="38" t="s">
        <v>1175</v>
      </c>
      <c r="F7" s="28" t="s">
        <v>1318</v>
      </c>
      <c r="G7" s="10"/>
      <c r="H7" s="10"/>
    </row>
    <row r="8" spans="1:8" ht="63" x14ac:dyDescent="0.25">
      <c r="A8" s="10"/>
      <c r="B8" s="33" t="s">
        <v>1563</v>
      </c>
      <c r="C8" s="36" t="s">
        <v>974</v>
      </c>
      <c r="D8" s="36" t="s">
        <v>389</v>
      </c>
      <c r="E8" s="38" t="s">
        <v>96</v>
      </c>
      <c r="F8" s="28" t="s">
        <v>1318</v>
      </c>
      <c r="G8" s="10"/>
      <c r="H8" s="10"/>
    </row>
    <row r="9" spans="1:8" ht="63" x14ac:dyDescent="0.25">
      <c r="A9" s="10"/>
      <c r="B9" s="33" t="s">
        <v>1564</v>
      </c>
      <c r="C9" s="36" t="s">
        <v>97</v>
      </c>
      <c r="D9" s="36" t="s">
        <v>98</v>
      </c>
      <c r="E9" s="38" t="s">
        <v>96</v>
      </c>
      <c r="F9" s="28" t="s">
        <v>1318</v>
      </c>
      <c r="G9" s="10"/>
      <c r="H9" s="10"/>
    </row>
    <row r="10" spans="1:8" ht="63" x14ac:dyDescent="0.25">
      <c r="A10" s="10"/>
      <c r="B10" s="33" t="s">
        <v>1565</v>
      </c>
      <c r="C10" s="36" t="s">
        <v>99</v>
      </c>
      <c r="D10" s="36" t="s">
        <v>889</v>
      </c>
      <c r="E10" s="38" t="s">
        <v>171</v>
      </c>
      <c r="F10" s="28" t="s">
        <v>1318</v>
      </c>
      <c r="G10" s="10"/>
      <c r="H10" s="10"/>
    </row>
    <row r="11" spans="1:8" ht="63" x14ac:dyDescent="0.25">
      <c r="A11" s="10"/>
      <c r="B11" s="33" t="s">
        <v>1566</v>
      </c>
      <c r="C11" s="36" t="s">
        <v>974</v>
      </c>
      <c r="D11" s="36" t="s">
        <v>372</v>
      </c>
      <c r="E11" s="38" t="s">
        <v>171</v>
      </c>
      <c r="F11" s="28" t="s">
        <v>1318</v>
      </c>
      <c r="G11" s="10"/>
      <c r="H11" s="10"/>
    </row>
    <row r="12" spans="1:8" ht="63" x14ac:dyDescent="0.25">
      <c r="A12" s="10"/>
      <c r="B12" s="33" t="s">
        <v>1567</v>
      </c>
      <c r="C12" s="36" t="s">
        <v>974</v>
      </c>
      <c r="D12" s="36" t="s">
        <v>95</v>
      </c>
      <c r="E12" s="38" t="s">
        <v>100</v>
      </c>
      <c r="F12" s="28" t="s">
        <v>1318</v>
      </c>
      <c r="G12" s="10"/>
      <c r="H12" s="10"/>
    </row>
    <row r="13" spans="1:8" ht="63" x14ac:dyDescent="0.25">
      <c r="A13" s="10"/>
      <c r="B13" s="33" t="s">
        <v>1568</v>
      </c>
      <c r="C13" s="36" t="s">
        <v>974</v>
      </c>
      <c r="D13" s="36" t="s">
        <v>378</v>
      </c>
      <c r="E13" s="38" t="s">
        <v>101</v>
      </c>
      <c r="F13" s="28" t="s">
        <v>1318</v>
      </c>
      <c r="G13" s="10"/>
      <c r="H13" s="10"/>
    </row>
    <row r="14" spans="1:8" ht="63" x14ac:dyDescent="0.25">
      <c r="A14" s="10"/>
      <c r="B14" s="33" t="s">
        <v>1569</v>
      </c>
      <c r="C14" s="36" t="s">
        <v>974</v>
      </c>
      <c r="D14" s="36" t="s">
        <v>986</v>
      </c>
      <c r="E14" s="38" t="s">
        <v>96</v>
      </c>
      <c r="F14" s="28" t="s">
        <v>1318</v>
      </c>
      <c r="G14" s="10"/>
      <c r="H14" s="10"/>
    </row>
    <row r="15" spans="1:8" ht="63" x14ac:dyDescent="0.25">
      <c r="A15" s="10"/>
      <c r="B15" s="33" t="s">
        <v>1570</v>
      </c>
      <c r="C15" s="36" t="s">
        <v>974</v>
      </c>
      <c r="D15" s="36" t="s">
        <v>372</v>
      </c>
      <c r="E15" s="38" t="s">
        <v>173</v>
      </c>
      <c r="F15" s="28" t="s">
        <v>1318</v>
      </c>
      <c r="G15" s="10"/>
      <c r="H15" s="10"/>
    </row>
    <row r="16" spans="1:8" ht="63" x14ac:dyDescent="0.25">
      <c r="A16" s="10"/>
      <c r="B16" s="33" t="s">
        <v>1571</v>
      </c>
      <c r="C16" s="36" t="s">
        <v>99</v>
      </c>
      <c r="D16" s="36" t="s">
        <v>889</v>
      </c>
      <c r="E16" s="38" t="s">
        <v>102</v>
      </c>
      <c r="F16" s="28" t="s">
        <v>1318</v>
      </c>
      <c r="G16" s="10"/>
      <c r="H16" s="10"/>
    </row>
    <row r="17" spans="1:8" ht="63" x14ac:dyDescent="0.25">
      <c r="A17" s="34"/>
      <c r="B17" s="35" t="s">
        <v>1572</v>
      </c>
      <c r="C17" s="37" t="s">
        <v>974</v>
      </c>
      <c r="D17" s="37" t="s">
        <v>95</v>
      </c>
      <c r="E17" s="39" t="s">
        <v>100</v>
      </c>
      <c r="F17" s="28" t="s">
        <v>1318</v>
      </c>
      <c r="G17" s="10"/>
      <c r="H17" s="10"/>
    </row>
    <row r="18" spans="1:8" ht="63" x14ac:dyDescent="0.25">
      <c r="A18" s="33" t="s">
        <v>1725</v>
      </c>
      <c r="B18" s="33" t="s">
        <v>103</v>
      </c>
      <c r="C18" s="36" t="s">
        <v>974</v>
      </c>
      <c r="D18" s="36" t="s">
        <v>378</v>
      </c>
      <c r="E18" s="38" t="s">
        <v>101</v>
      </c>
      <c r="F18" s="28" t="s">
        <v>1318</v>
      </c>
      <c r="G18" s="10"/>
      <c r="H18" s="10"/>
    </row>
    <row r="19" spans="1:8" ht="63" x14ac:dyDescent="0.25">
      <c r="A19" s="10"/>
      <c r="B19" s="33" t="s">
        <v>104</v>
      </c>
      <c r="C19" s="36" t="s">
        <v>1425</v>
      </c>
      <c r="D19" s="36" t="s">
        <v>105</v>
      </c>
      <c r="E19" s="38" t="s">
        <v>1176</v>
      </c>
      <c r="F19" s="28" t="s">
        <v>1318</v>
      </c>
      <c r="G19" s="10"/>
      <c r="H19" s="10"/>
    </row>
    <row r="20" spans="1:8" ht="63" x14ac:dyDescent="0.25">
      <c r="A20" s="10"/>
      <c r="B20" s="33" t="s">
        <v>106</v>
      </c>
      <c r="C20" s="36" t="s">
        <v>1425</v>
      </c>
      <c r="D20" s="36" t="s">
        <v>889</v>
      </c>
      <c r="E20" s="38" t="s">
        <v>107</v>
      </c>
      <c r="F20" s="28" t="s">
        <v>1318</v>
      </c>
      <c r="G20" s="10"/>
      <c r="H20" s="10"/>
    </row>
    <row r="21" spans="1:8" ht="63" x14ac:dyDescent="0.25">
      <c r="A21" s="10"/>
      <c r="B21" s="33" t="s">
        <v>108</v>
      </c>
      <c r="C21" s="36" t="s">
        <v>1425</v>
      </c>
      <c r="D21" s="36" t="s">
        <v>109</v>
      </c>
      <c r="E21" s="38" t="s">
        <v>110</v>
      </c>
      <c r="F21" s="28" t="s">
        <v>1318</v>
      </c>
      <c r="G21" s="10"/>
      <c r="H21" s="10"/>
    </row>
    <row r="22" spans="1:8" ht="63" x14ac:dyDescent="0.25">
      <c r="A22" s="10"/>
      <c r="B22" s="33" t="s">
        <v>111</v>
      </c>
      <c r="C22" s="36" t="s">
        <v>1425</v>
      </c>
      <c r="D22" s="36" t="s">
        <v>389</v>
      </c>
      <c r="E22" s="38" t="s">
        <v>112</v>
      </c>
      <c r="F22" s="28" t="s">
        <v>1318</v>
      </c>
      <c r="G22" s="10"/>
      <c r="H22" s="10"/>
    </row>
    <row r="23" spans="1:8" ht="63" x14ac:dyDescent="0.25">
      <c r="A23" s="10"/>
      <c r="B23" s="33" t="s">
        <v>1245</v>
      </c>
      <c r="C23" s="36" t="s">
        <v>1425</v>
      </c>
      <c r="D23" s="36" t="s">
        <v>389</v>
      </c>
      <c r="E23" s="38" t="s">
        <v>1246</v>
      </c>
      <c r="F23" s="28" t="s">
        <v>1318</v>
      </c>
      <c r="G23" s="10"/>
      <c r="H23" s="10"/>
    </row>
    <row r="24" spans="1:8" ht="63" x14ac:dyDescent="0.25">
      <c r="A24" s="10"/>
      <c r="B24" s="33" t="s">
        <v>1247</v>
      </c>
      <c r="C24" s="36" t="s">
        <v>1425</v>
      </c>
      <c r="D24" s="36" t="s">
        <v>372</v>
      </c>
      <c r="E24" s="38"/>
      <c r="F24" s="28" t="s">
        <v>1318</v>
      </c>
      <c r="G24" s="10"/>
      <c r="H24" s="10"/>
    </row>
    <row r="25" spans="1:8" ht="63" x14ac:dyDescent="0.25">
      <c r="A25" s="10"/>
      <c r="B25" s="33" t="s">
        <v>1248</v>
      </c>
      <c r="C25" s="36" t="s">
        <v>1425</v>
      </c>
      <c r="D25" s="36" t="s">
        <v>95</v>
      </c>
      <c r="E25" s="38" t="s">
        <v>1249</v>
      </c>
      <c r="F25" s="28" t="s">
        <v>1318</v>
      </c>
      <c r="G25" s="10"/>
      <c r="H25" s="10"/>
    </row>
    <row r="26" spans="1:8" ht="15.75" x14ac:dyDescent="0.2">
      <c r="A26" s="32" t="s">
        <v>1250</v>
      </c>
      <c r="B26" s="395" t="s">
        <v>1251</v>
      </c>
      <c r="C26" s="396"/>
      <c r="D26" s="396"/>
      <c r="E26" s="396"/>
      <c r="F26" s="396"/>
      <c r="G26" s="397"/>
      <c r="H26" s="12"/>
    </row>
    <row r="27" spans="1:8" ht="25.5" customHeight="1" x14ac:dyDescent="0.2">
      <c r="A27" s="10" t="s">
        <v>1252</v>
      </c>
      <c r="B27" s="33" t="s">
        <v>1253</v>
      </c>
      <c r="C27" s="36" t="s">
        <v>1017</v>
      </c>
      <c r="D27" s="36"/>
      <c r="E27" s="38"/>
      <c r="F27" s="10"/>
      <c r="G27" s="10"/>
      <c r="H27" s="10"/>
    </row>
    <row r="28" spans="1:8" ht="63" x14ac:dyDescent="0.25">
      <c r="A28" s="10" t="s">
        <v>1254</v>
      </c>
      <c r="B28" s="33" t="s">
        <v>1255</v>
      </c>
      <c r="C28" s="36" t="s">
        <v>1425</v>
      </c>
      <c r="D28" s="36" t="s">
        <v>363</v>
      </c>
      <c r="E28" s="38" t="s">
        <v>1256</v>
      </c>
      <c r="F28" s="28" t="s">
        <v>1318</v>
      </c>
      <c r="G28" s="10"/>
      <c r="H28" s="10"/>
    </row>
    <row r="29" spans="1:8" ht="63" x14ac:dyDescent="0.25">
      <c r="A29" s="10"/>
      <c r="B29" s="33" t="s">
        <v>1257</v>
      </c>
      <c r="C29" s="36" t="s">
        <v>1425</v>
      </c>
      <c r="D29" s="36" t="s">
        <v>357</v>
      </c>
      <c r="E29" s="38" t="s">
        <v>1258</v>
      </c>
      <c r="F29" s="28" t="s">
        <v>1318</v>
      </c>
      <c r="G29" s="10"/>
      <c r="H29" s="10"/>
    </row>
    <row r="30" spans="1:8" ht="63" x14ac:dyDescent="0.25">
      <c r="A30" s="10" t="s">
        <v>1259</v>
      </c>
      <c r="B30" s="33" t="s">
        <v>1260</v>
      </c>
      <c r="C30" s="36" t="s">
        <v>1425</v>
      </c>
      <c r="D30" s="36" t="s">
        <v>357</v>
      </c>
      <c r="E30" s="38" t="s">
        <v>1261</v>
      </c>
      <c r="F30" s="28" t="s">
        <v>1318</v>
      </c>
      <c r="G30" s="10"/>
      <c r="H30" s="10"/>
    </row>
    <row r="31" spans="1:8" ht="63" x14ac:dyDescent="0.25">
      <c r="A31" s="10"/>
      <c r="B31" s="33" t="s">
        <v>1262</v>
      </c>
      <c r="C31" s="36" t="s">
        <v>1425</v>
      </c>
      <c r="D31" s="36" t="s">
        <v>357</v>
      </c>
      <c r="E31" s="38" t="s">
        <v>1261</v>
      </c>
      <c r="F31" s="28" t="s">
        <v>1318</v>
      </c>
      <c r="G31" s="10"/>
      <c r="H31" s="10"/>
    </row>
    <row r="32" spans="1:8" ht="63" x14ac:dyDescent="0.25">
      <c r="A32" s="10" t="s">
        <v>1259</v>
      </c>
      <c r="B32" s="33" t="s">
        <v>1263</v>
      </c>
      <c r="C32" s="36" t="s">
        <v>1425</v>
      </c>
      <c r="D32" s="36" t="s">
        <v>357</v>
      </c>
      <c r="E32" s="38" t="s">
        <v>1261</v>
      </c>
      <c r="F32" s="28" t="s">
        <v>1318</v>
      </c>
      <c r="G32" s="10"/>
      <c r="H32" s="10"/>
    </row>
    <row r="33" spans="1:8" ht="63" x14ac:dyDescent="0.25">
      <c r="A33" s="10"/>
      <c r="B33" s="33" t="s">
        <v>1264</v>
      </c>
      <c r="C33" s="36" t="s">
        <v>1425</v>
      </c>
      <c r="D33" s="36" t="s">
        <v>359</v>
      </c>
      <c r="E33" s="38" t="s">
        <v>165</v>
      </c>
      <c r="F33" s="28" t="s">
        <v>1318</v>
      </c>
      <c r="G33" s="10"/>
      <c r="H33" s="10"/>
    </row>
    <row r="34" spans="1:8" ht="63" x14ac:dyDescent="0.25">
      <c r="A34" s="10" t="s">
        <v>1259</v>
      </c>
      <c r="B34" s="33" t="s">
        <v>1265</v>
      </c>
      <c r="C34" s="36" t="s">
        <v>1425</v>
      </c>
      <c r="D34" s="36" t="s">
        <v>357</v>
      </c>
      <c r="E34" s="38" t="s">
        <v>1261</v>
      </c>
      <c r="F34" s="28" t="s">
        <v>1318</v>
      </c>
      <c r="G34" s="10"/>
      <c r="H34" s="10"/>
    </row>
    <row r="35" spans="1:8" ht="63" x14ac:dyDescent="0.25">
      <c r="A35" s="10"/>
      <c r="B35" s="33" t="s">
        <v>1266</v>
      </c>
      <c r="C35" s="36" t="s">
        <v>1425</v>
      </c>
      <c r="D35" s="36" t="s">
        <v>357</v>
      </c>
      <c r="E35" s="38" t="s">
        <v>1267</v>
      </c>
      <c r="F35" s="28" t="s">
        <v>1318</v>
      </c>
      <c r="G35" s="10"/>
      <c r="H35" s="10"/>
    </row>
    <row r="36" spans="1:8" ht="63" x14ac:dyDescent="0.25">
      <c r="A36" s="10"/>
      <c r="B36" s="33" t="s">
        <v>1268</v>
      </c>
      <c r="C36" s="36" t="s">
        <v>1269</v>
      </c>
      <c r="D36" s="36"/>
      <c r="E36" s="38"/>
      <c r="F36" s="28" t="s">
        <v>1318</v>
      </c>
      <c r="G36" s="10"/>
      <c r="H36" s="10"/>
    </row>
    <row r="37" spans="1:8" ht="63" x14ac:dyDescent="0.25">
      <c r="A37" s="10"/>
      <c r="B37" s="33" t="s">
        <v>1270</v>
      </c>
      <c r="C37" s="36" t="s">
        <v>982</v>
      </c>
      <c r="D37" s="36" t="s">
        <v>987</v>
      </c>
      <c r="E37" s="38" t="s">
        <v>171</v>
      </c>
      <c r="F37" s="28" t="s">
        <v>1318</v>
      </c>
      <c r="G37" s="10"/>
      <c r="H37" s="10"/>
    </row>
    <row r="38" spans="1:8" ht="63" x14ac:dyDescent="0.25">
      <c r="A38" s="10" t="s">
        <v>1271</v>
      </c>
      <c r="B38" s="33" t="s">
        <v>1272</v>
      </c>
      <c r="C38" s="36" t="s">
        <v>1425</v>
      </c>
      <c r="D38" s="36" t="s">
        <v>105</v>
      </c>
      <c r="E38" s="38" t="s">
        <v>1273</v>
      </c>
      <c r="F38" s="28" t="s">
        <v>1318</v>
      </c>
      <c r="G38" s="10"/>
      <c r="H38" s="10"/>
    </row>
    <row r="39" spans="1:8" ht="63" x14ac:dyDescent="0.25">
      <c r="A39" s="10" t="s">
        <v>1546</v>
      </c>
      <c r="B39" s="33" t="s">
        <v>1274</v>
      </c>
      <c r="C39" s="36" t="s">
        <v>981</v>
      </c>
      <c r="D39" s="36" t="s">
        <v>370</v>
      </c>
      <c r="E39" s="38" t="s">
        <v>1275</v>
      </c>
      <c r="F39" s="28" t="s">
        <v>1318</v>
      </c>
      <c r="G39" s="10"/>
      <c r="H39" s="10"/>
    </row>
    <row r="40" spans="1:8" ht="63" x14ac:dyDescent="0.25">
      <c r="A40" s="10" t="s">
        <v>1276</v>
      </c>
      <c r="B40" s="33" t="s">
        <v>1255</v>
      </c>
      <c r="C40" s="36" t="s">
        <v>1425</v>
      </c>
      <c r="D40" s="36" t="s">
        <v>1277</v>
      </c>
      <c r="E40" s="38" t="s">
        <v>163</v>
      </c>
      <c r="F40" s="28" t="s">
        <v>1318</v>
      </c>
      <c r="G40" s="10"/>
      <c r="H40" s="10"/>
    </row>
    <row r="41" spans="1:8" ht="63" x14ac:dyDescent="0.25">
      <c r="A41" s="10" t="s">
        <v>1278</v>
      </c>
      <c r="B41" s="33" t="s">
        <v>1279</v>
      </c>
      <c r="C41" s="36" t="s">
        <v>1425</v>
      </c>
      <c r="D41" s="36" t="s">
        <v>105</v>
      </c>
      <c r="E41" s="38" t="s">
        <v>1280</v>
      </c>
      <c r="F41" s="28" t="s">
        <v>1318</v>
      </c>
      <c r="G41" s="10"/>
      <c r="H41" s="10"/>
    </row>
    <row r="42" spans="1:8" ht="63" x14ac:dyDescent="0.25">
      <c r="A42" s="10" t="s">
        <v>1547</v>
      </c>
      <c r="B42" s="33" t="s">
        <v>964</v>
      </c>
      <c r="C42" s="36" t="s">
        <v>981</v>
      </c>
      <c r="D42" s="36" t="s">
        <v>1281</v>
      </c>
      <c r="E42" s="38" t="s">
        <v>1282</v>
      </c>
      <c r="F42" s="28" t="s">
        <v>1318</v>
      </c>
      <c r="G42" s="10"/>
      <c r="H42" s="10"/>
    </row>
    <row r="43" spans="1:8" ht="63" x14ac:dyDescent="0.25">
      <c r="A43" s="10" t="s">
        <v>1271</v>
      </c>
      <c r="B43" s="33" t="s">
        <v>1255</v>
      </c>
      <c r="C43" s="36" t="s">
        <v>1425</v>
      </c>
      <c r="D43" s="36" t="s">
        <v>1283</v>
      </c>
      <c r="E43" s="38" t="s">
        <v>166</v>
      </c>
      <c r="F43" s="28" t="s">
        <v>1318</v>
      </c>
      <c r="G43" s="10"/>
      <c r="H43" s="10"/>
    </row>
    <row r="44" spans="1:8" ht="63" x14ac:dyDescent="0.25">
      <c r="A44" s="10"/>
      <c r="B44" s="33" t="s">
        <v>1279</v>
      </c>
      <c r="C44" s="36" t="s">
        <v>1425</v>
      </c>
      <c r="D44" s="36" t="s">
        <v>105</v>
      </c>
      <c r="E44" s="38" t="s">
        <v>164</v>
      </c>
      <c r="F44" s="28" t="s">
        <v>1318</v>
      </c>
      <c r="G44" s="10"/>
      <c r="H44" s="10"/>
    </row>
    <row r="45" spans="1:8" ht="63" x14ac:dyDescent="0.25">
      <c r="A45" s="10" t="s">
        <v>1284</v>
      </c>
      <c r="B45" s="33" t="s">
        <v>966</v>
      </c>
      <c r="C45" s="36" t="s">
        <v>981</v>
      </c>
      <c r="D45" s="36" t="s">
        <v>387</v>
      </c>
      <c r="E45" s="38" t="s">
        <v>1285</v>
      </c>
      <c r="F45" s="28" t="s">
        <v>1318</v>
      </c>
      <c r="G45" s="10"/>
      <c r="H45" s="10"/>
    </row>
    <row r="46" spans="1:8" ht="63" x14ac:dyDescent="0.25">
      <c r="A46" s="10"/>
      <c r="B46" s="33" t="s">
        <v>1255</v>
      </c>
      <c r="C46" s="36" t="s">
        <v>1425</v>
      </c>
      <c r="D46" s="36" t="s">
        <v>387</v>
      </c>
      <c r="E46" s="38" t="s">
        <v>1285</v>
      </c>
      <c r="F46" s="28" t="s">
        <v>1318</v>
      </c>
      <c r="G46" s="10"/>
      <c r="H46" s="10"/>
    </row>
    <row r="47" spans="1:8" ht="63" x14ac:dyDescent="0.25">
      <c r="A47" s="10" t="s">
        <v>1286</v>
      </c>
      <c r="B47" s="33" t="s">
        <v>967</v>
      </c>
      <c r="C47" s="36" t="s">
        <v>981</v>
      </c>
      <c r="D47" s="36" t="s">
        <v>387</v>
      </c>
      <c r="E47" s="38" t="s">
        <v>1285</v>
      </c>
      <c r="F47" s="28" t="s">
        <v>1318</v>
      </c>
      <c r="G47" s="10"/>
      <c r="H47" s="10"/>
    </row>
    <row r="48" spans="1:8" ht="63" x14ac:dyDescent="0.25">
      <c r="A48" s="10"/>
      <c r="B48" s="33" t="s">
        <v>1255</v>
      </c>
      <c r="C48" s="36" t="s">
        <v>1425</v>
      </c>
      <c r="D48" s="36" t="s">
        <v>387</v>
      </c>
      <c r="E48" s="38" t="s">
        <v>1285</v>
      </c>
      <c r="F48" s="28" t="s">
        <v>1318</v>
      </c>
      <c r="G48" s="10"/>
      <c r="H48" s="10"/>
    </row>
    <row r="49" spans="1:8" ht="63" x14ac:dyDescent="0.25">
      <c r="A49" s="10" t="s">
        <v>1287</v>
      </c>
      <c r="B49" s="33" t="s">
        <v>15</v>
      </c>
      <c r="C49" s="36" t="s">
        <v>981</v>
      </c>
      <c r="D49" s="36" t="s">
        <v>387</v>
      </c>
      <c r="E49" s="38" t="s">
        <v>1285</v>
      </c>
      <c r="F49" s="28" t="s">
        <v>1318</v>
      </c>
      <c r="G49" s="10"/>
      <c r="H49" s="10"/>
    </row>
    <row r="50" spans="1:8" ht="63" x14ac:dyDescent="0.25">
      <c r="A50" s="10"/>
      <c r="B50" s="33" t="s">
        <v>1255</v>
      </c>
      <c r="C50" s="36" t="s">
        <v>1425</v>
      </c>
      <c r="D50" s="36" t="s">
        <v>387</v>
      </c>
      <c r="E50" s="38" t="s">
        <v>1285</v>
      </c>
      <c r="F50" s="28" t="s">
        <v>1318</v>
      </c>
      <c r="G50" s="10"/>
      <c r="H50" s="10"/>
    </row>
    <row r="51" spans="1:8" ht="63" x14ac:dyDescent="0.25">
      <c r="A51" s="10" t="s">
        <v>16</v>
      </c>
      <c r="B51" s="33" t="s">
        <v>17</v>
      </c>
      <c r="C51" s="36" t="s">
        <v>981</v>
      </c>
      <c r="D51" s="36" t="s">
        <v>654</v>
      </c>
      <c r="E51" s="38" t="s">
        <v>18</v>
      </c>
      <c r="F51" s="28" t="s">
        <v>1318</v>
      </c>
      <c r="G51" s="10"/>
      <c r="H51" s="10"/>
    </row>
    <row r="52" spans="1:8" ht="63" x14ac:dyDescent="0.25">
      <c r="A52" s="10"/>
      <c r="B52" s="33" t="s">
        <v>1255</v>
      </c>
      <c r="C52" s="36" t="s">
        <v>1425</v>
      </c>
      <c r="D52" s="36" t="s">
        <v>654</v>
      </c>
      <c r="E52" s="38" t="s">
        <v>18</v>
      </c>
      <c r="F52" s="28" t="s">
        <v>1318</v>
      </c>
      <c r="G52" s="10"/>
      <c r="H52" s="10"/>
    </row>
    <row r="53" spans="1:8" ht="63" x14ac:dyDescent="0.25">
      <c r="A53" s="10" t="s">
        <v>19</v>
      </c>
      <c r="B53" s="33" t="s">
        <v>20</v>
      </c>
      <c r="C53" s="36" t="s">
        <v>1425</v>
      </c>
      <c r="D53" s="36" t="s">
        <v>370</v>
      </c>
      <c r="E53" s="38" t="s">
        <v>166</v>
      </c>
      <c r="F53" s="28" t="s">
        <v>1318</v>
      </c>
      <c r="G53" s="10"/>
      <c r="H53" s="10"/>
    </row>
    <row r="54" spans="1:8" ht="63" x14ac:dyDescent="0.25">
      <c r="A54" s="10"/>
      <c r="B54" s="33" t="s">
        <v>21</v>
      </c>
      <c r="C54" s="36" t="s">
        <v>1425</v>
      </c>
      <c r="D54" s="36" t="s">
        <v>389</v>
      </c>
      <c r="E54" s="38" t="s">
        <v>170</v>
      </c>
      <c r="F54" s="28" t="s">
        <v>1318</v>
      </c>
      <c r="G54" s="10"/>
      <c r="H54" s="10"/>
    </row>
    <row r="55" spans="1:8" ht="63" x14ac:dyDescent="0.25">
      <c r="A55" s="10" t="s">
        <v>1553</v>
      </c>
      <c r="B55" s="33" t="s">
        <v>22</v>
      </c>
      <c r="C55" s="36" t="s">
        <v>23</v>
      </c>
      <c r="D55" s="36"/>
      <c r="E55" s="38"/>
      <c r="F55" s="28" t="s">
        <v>1318</v>
      </c>
      <c r="G55" s="10"/>
      <c r="H55" s="10"/>
    </row>
    <row r="56" spans="1:8" ht="63" x14ac:dyDescent="0.25">
      <c r="A56" s="10"/>
      <c r="B56" s="33" t="s">
        <v>1255</v>
      </c>
      <c r="C56" s="36" t="s">
        <v>1425</v>
      </c>
      <c r="D56" s="36" t="s">
        <v>365</v>
      </c>
      <c r="E56" s="38" t="s">
        <v>24</v>
      </c>
      <c r="F56" s="28" t="s">
        <v>1318</v>
      </c>
      <c r="G56" s="10"/>
      <c r="H56" s="10"/>
    </row>
    <row r="57" spans="1:8" ht="63" x14ac:dyDescent="0.25">
      <c r="A57" s="10" t="s">
        <v>1259</v>
      </c>
      <c r="B57" s="33" t="s">
        <v>25</v>
      </c>
      <c r="C57" s="36" t="s">
        <v>1425</v>
      </c>
      <c r="D57" s="36" t="s">
        <v>357</v>
      </c>
      <c r="E57" s="38" t="s">
        <v>26</v>
      </c>
      <c r="F57" s="28" t="s">
        <v>1318</v>
      </c>
      <c r="G57" s="10"/>
      <c r="H57" s="10"/>
    </row>
    <row r="58" spans="1:8" ht="63" x14ac:dyDescent="0.25">
      <c r="A58" s="10"/>
      <c r="B58" s="33" t="s">
        <v>27</v>
      </c>
      <c r="C58" s="36" t="s">
        <v>1425</v>
      </c>
      <c r="D58" s="36" t="s">
        <v>363</v>
      </c>
      <c r="E58" s="38" t="s">
        <v>28</v>
      </c>
      <c r="F58" s="28" t="s">
        <v>1318</v>
      </c>
      <c r="G58" s="10"/>
      <c r="H58" s="10"/>
    </row>
    <row r="59" spans="1:8" ht="63" x14ac:dyDescent="0.25">
      <c r="A59" s="10" t="s">
        <v>1254</v>
      </c>
      <c r="B59" s="33" t="s">
        <v>29</v>
      </c>
      <c r="C59" s="36" t="s">
        <v>1425</v>
      </c>
      <c r="D59" s="36" t="s">
        <v>363</v>
      </c>
      <c r="E59" s="38" t="s">
        <v>26</v>
      </c>
      <c r="F59" s="28" t="s">
        <v>1318</v>
      </c>
      <c r="G59" s="10"/>
      <c r="H59" s="10"/>
    </row>
    <row r="60" spans="1:8" ht="63" x14ac:dyDescent="0.25">
      <c r="A60" s="10"/>
      <c r="B60" s="33" t="s">
        <v>587</v>
      </c>
      <c r="C60" s="36" t="s">
        <v>1425</v>
      </c>
      <c r="D60" s="36" t="s">
        <v>588</v>
      </c>
      <c r="E60" s="38" t="s">
        <v>24</v>
      </c>
      <c r="F60" s="28" t="s">
        <v>1318</v>
      </c>
      <c r="G60" s="10"/>
      <c r="H60" s="10"/>
    </row>
    <row r="61" spans="1:8" ht="63" x14ac:dyDescent="0.25">
      <c r="A61" s="10" t="s">
        <v>589</v>
      </c>
      <c r="B61" s="33" t="s">
        <v>590</v>
      </c>
      <c r="C61" s="36" t="s">
        <v>1425</v>
      </c>
      <c r="D61" s="36" t="s">
        <v>372</v>
      </c>
      <c r="E61" s="38" t="s">
        <v>591</v>
      </c>
      <c r="F61" s="28" t="s">
        <v>1318</v>
      </c>
      <c r="G61" s="10"/>
      <c r="H61" s="10"/>
    </row>
    <row r="62" spans="1:8" ht="63" x14ac:dyDescent="0.25">
      <c r="A62" s="10"/>
      <c r="B62" s="33" t="s">
        <v>592</v>
      </c>
      <c r="C62" s="36" t="s">
        <v>1425</v>
      </c>
      <c r="D62" s="36" t="s">
        <v>588</v>
      </c>
      <c r="E62" s="38" t="s">
        <v>28</v>
      </c>
      <c r="F62" s="28" t="s">
        <v>1318</v>
      </c>
      <c r="G62" s="10"/>
      <c r="H62" s="10"/>
    </row>
    <row r="63" spans="1:8" ht="63" x14ac:dyDescent="0.25">
      <c r="A63" s="10" t="s">
        <v>589</v>
      </c>
      <c r="B63" s="33" t="s">
        <v>593</v>
      </c>
      <c r="C63" s="36" t="s">
        <v>1425</v>
      </c>
      <c r="D63" s="36" t="s">
        <v>357</v>
      </c>
      <c r="E63" s="38" t="s">
        <v>24</v>
      </c>
      <c r="F63" s="28" t="s">
        <v>1318</v>
      </c>
      <c r="G63" s="10"/>
      <c r="H63" s="10"/>
    </row>
    <row r="64" spans="1:8" ht="63" x14ac:dyDescent="0.25">
      <c r="A64" s="10"/>
      <c r="B64" s="33" t="s">
        <v>606</v>
      </c>
      <c r="C64" s="36" t="s">
        <v>1425</v>
      </c>
      <c r="D64" s="36" t="s">
        <v>588</v>
      </c>
      <c r="E64" s="38" t="s">
        <v>1261</v>
      </c>
      <c r="F64" s="28" t="s">
        <v>1318</v>
      </c>
      <c r="G64" s="10"/>
      <c r="H64" s="10"/>
    </row>
    <row r="65" spans="1:8" ht="63" x14ac:dyDescent="0.25">
      <c r="A65" s="10" t="s">
        <v>589</v>
      </c>
      <c r="B65" s="33" t="s">
        <v>607</v>
      </c>
      <c r="C65" s="36" t="s">
        <v>1425</v>
      </c>
      <c r="D65" s="36" t="s">
        <v>357</v>
      </c>
      <c r="E65" s="38" t="s">
        <v>608</v>
      </c>
      <c r="F65" s="28" t="s">
        <v>1318</v>
      </c>
      <c r="G65" s="10"/>
      <c r="H65" s="10"/>
    </row>
    <row r="66" spans="1:8" ht="63" x14ac:dyDescent="0.25">
      <c r="A66" s="10"/>
      <c r="B66" s="33" t="s">
        <v>609</v>
      </c>
      <c r="C66" s="36" t="s">
        <v>1425</v>
      </c>
      <c r="D66" s="36" t="s">
        <v>588</v>
      </c>
      <c r="E66" s="38" t="s">
        <v>1261</v>
      </c>
      <c r="F66" s="28" t="s">
        <v>1318</v>
      </c>
      <c r="G66" s="10"/>
      <c r="H66" s="10"/>
    </row>
    <row r="67" spans="1:8" ht="63" x14ac:dyDescent="0.25">
      <c r="A67" s="10" t="s">
        <v>1259</v>
      </c>
      <c r="B67" s="33" t="s">
        <v>610</v>
      </c>
      <c r="C67" s="36" t="s">
        <v>1425</v>
      </c>
      <c r="D67" s="36" t="s">
        <v>357</v>
      </c>
      <c r="E67" s="38" t="s">
        <v>608</v>
      </c>
      <c r="F67" s="28" t="s">
        <v>1318</v>
      </c>
      <c r="G67" s="10"/>
      <c r="H67" s="10"/>
    </row>
    <row r="68" spans="1:8" ht="63" x14ac:dyDescent="0.25">
      <c r="A68" s="10" t="s">
        <v>1554</v>
      </c>
      <c r="B68" s="33" t="s">
        <v>611</v>
      </c>
      <c r="C68" s="36" t="s">
        <v>612</v>
      </c>
      <c r="D68" s="36" t="s">
        <v>363</v>
      </c>
      <c r="E68" s="38" t="s">
        <v>613</v>
      </c>
      <c r="F68" s="28" t="s">
        <v>1318</v>
      </c>
      <c r="G68" s="10"/>
      <c r="H68" s="10"/>
    </row>
    <row r="69" spans="1:8" ht="63" x14ac:dyDescent="0.25">
      <c r="A69" s="10"/>
      <c r="B69" s="33" t="s">
        <v>25</v>
      </c>
      <c r="C69" s="36" t="s">
        <v>1425</v>
      </c>
      <c r="D69" s="36" t="s">
        <v>365</v>
      </c>
      <c r="E69" s="38" t="s">
        <v>26</v>
      </c>
      <c r="F69" s="28" t="s">
        <v>1318</v>
      </c>
      <c r="G69" s="10"/>
      <c r="H69" s="10"/>
    </row>
    <row r="70" spans="1:8" ht="63" x14ac:dyDescent="0.25">
      <c r="A70" s="10"/>
      <c r="B70" s="33" t="s">
        <v>614</v>
      </c>
      <c r="C70" s="36" t="s">
        <v>1425</v>
      </c>
      <c r="D70" s="36" t="s">
        <v>357</v>
      </c>
      <c r="E70" s="38" t="s">
        <v>26</v>
      </c>
      <c r="F70" s="28" t="s">
        <v>1318</v>
      </c>
      <c r="G70" s="10"/>
      <c r="H70" s="10"/>
    </row>
    <row r="71" spans="1:8" ht="63" x14ac:dyDescent="0.25">
      <c r="A71" s="10"/>
      <c r="B71" s="33" t="s">
        <v>593</v>
      </c>
      <c r="C71" s="36" t="s">
        <v>1425</v>
      </c>
      <c r="D71" s="36" t="s">
        <v>365</v>
      </c>
      <c r="E71" s="38" t="s">
        <v>24</v>
      </c>
      <c r="F71" s="28" t="s">
        <v>1318</v>
      </c>
      <c r="G71" s="10"/>
      <c r="H71" s="10"/>
    </row>
    <row r="72" spans="1:8" ht="63" x14ac:dyDescent="0.25">
      <c r="A72" s="10" t="s">
        <v>615</v>
      </c>
      <c r="B72" s="33" t="s">
        <v>616</v>
      </c>
      <c r="C72" s="36" t="s">
        <v>617</v>
      </c>
      <c r="D72" s="36"/>
      <c r="E72" s="38"/>
      <c r="F72" s="28" t="s">
        <v>1318</v>
      </c>
      <c r="G72" s="10"/>
      <c r="H72" s="10"/>
    </row>
    <row r="73" spans="1:8" ht="63" x14ac:dyDescent="0.25">
      <c r="A73" s="10"/>
      <c r="B73" s="33" t="s">
        <v>1255</v>
      </c>
      <c r="C73" s="36" t="s">
        <v>1425</v>
      </c>
      <c r="D73" s="36" t="s">
        <v>365</v>
      </c>
      <c r="E73" s="38" t="s">
        <v>24</v>
      </c>
      <c r="F73" s="28" t="s">
        <v>1318</v>
      </c>
      <c r="G73" s="10"/>
      <c r="H73" s="10"/>
    </row>
    <row r="74" spans="1:8" ht="63" x14ac:dyDescent="0.25">
      <c r="A74" s="10" t="s">
        <v>589</v>
      </c>
      <c r="B74" s="33" t="s">
        <v>27</v>
      </c>
      <c r="C74" s="36" t="s">
        <v>1425</v>
      </c>
      <c r="D74" s="36" t="s">
        <v>357</v>
      </c>
      <c r="E74" s="38" t="s">
        <v>28</v>
      </c>
      <c r="F74" s="28" t="s">
        <v>1318</v>
      </c>
      <c r="G74" s="10"/>
      <c r="H74" s="10"/>
    </row>
    <row r="75" spans="1:8" ht="63" x14ac:dyDescent="0.25">
      <c r="A75" s="10"/>
      <c r="B75" s="33" t="s">
        <v>614</v>
      </c>
      <c r="C75" s="36" t="s">
        <v>1425</v>
      </c>
      <c r="D75" s="36" t="s">
        <v>359</v>
      </c>
      <c r="E75" s="38" t="s">
        <v>618</v>
      </c>
      <c r="F75" s="28" t="s">
        <v>1318</v>
      </c>
      <c r="G75" s="10"/>
      <c r="H75" s="10"/>
    </row>
    <row r="76" spans="1:8" ht="63" x14ac:dyDescent="0.25">
      <c r="A76" s="10" t="s">
        <v>619</v>
      </c>
      <c r="B76" s="33" t="s">
        <v>620</v>
      </c>
      <c r="C76" s="36" t="s">
        <v>1425</v>
      </c>
      <c r="D76" s="36" t="s">
        <v>359</v>
      </c>
      <c r="E76" s="38" t="s">
        <v>621</v>
      </c>
      <c r="F76" s="28" t="s">
        <v>1318</v>
      </c>
      <c r="G76" s="10"/>
      <c r="H76" s="10"/>
    </row>
    <row r="77" spans="1:8" ht="63" x14ac:dyDescent="0.25">
      <c r="A77" s="10"/>
      <c r="B77" s="33" t="s">
        <v>622</v>
      </c>
      <c r="C77" s="36" t="s">
        <v>1425</v>
      </c>
      <c r="D77" s="36" t="s">
        <v>588</v>
      </c>
      <c r="E77" s="38" t="s">
        <v>28</v>
      </c>
      <c r="F77" s="28" t="s">
        <v>1318</v>
      </c>
      <c r="G77" s="10"/>
      <c r="H77" s="10"/>
    </row>
    <row r="78" spans="1:8" ht="63" x14ac:dyDescent="0.25">
      <c r="A78" s="10" t="s">
        <v>623</v>
      </c>
      <c r="B78" s="33" t="s">
        <v>624</v>
      </c>
      <c r="C78" s="36" t="s">
        <v>1425</v>
      </c>
      <c r="D78" s="36" t="s">
        <v>588</v>
      </c>
      <c r="E78" s="38" t="s">
        <v>1261</v>
      </c>
      <c r="F78" s="28" t="s">
        <v>1318</v>
      </c>
      <c r="G78" s="10"/>
      <c r="H78" s="10"/>
    </row>
    <row r="79" spans="1:8" ht="63" x14ac:dyDescent="0.25">
      <c r="A79" s="10"/>
      <c r="B79" s="33" t="s">
        <v>1600</v>
      </c>
      <c r="C79" s="36" t="s">
        <v>1425</v>
      </c>
      <c r="D79" s="36" t="s">
        <v>588</v>
      </c>
      <c r="E79" s="38" t="s">
        <v>1261</v>
      </c>
      <c r="F79" s="28" t="s">
        <v>1318</v>
      </c>
      <c r="G79" s="10"/>
      <c r="H79" s="10"/>
    </row>
    <row r="80" spans="1:8" ht="33.75" customHeight="1" x14ac:dyDescent="0.25">
      <c r="A80" s="10" t="s">
        <v>1601</v>
      </c>
      <c r="B80" s="33" t="s">
        <v>202</v>
      </c>
      <c r="C80" s="36" t="s">
        <v>617</v>
      </c>
      <c r="D80" s="36"/>
      <c r="E80" s="38"/>
      <c r="F80" s="28" t="s">
        <v>1318</v>
      </c>
      <c r="G80" s="10"/>
      <c r="H80" s="10"/>
    </row>
    <row r="81" spans="1:8" ht="63" x14ac:dyDescent="0.25">
      <c r="A81" s="10"/>
      <c r="B81" s="33" t="s">
        <v>1255</v>
      </c>
      <c r="C81" s="36" t="s">
        <v>1425</v>
      </c>
      <c r="D81" s="36" t="s">
        <v>365</v>
      </c>
      <c r="E81" s="38" t="s">
        <v>608</v>
      </c>
      <c r="F81" s="28" t="s">
        <v>1318</v>
      </c>
      <c r="G81" s="10"/>
      <c r="H81" s="10"/>
    </row>
    <row r="82" spans="1:8" ht="63" x14ac:dyDescent="0.25">
      <c r="A82" s="10" t="s">
        <v>619</v>
      </c>
      <c r="B82" s="33" t="s">
        <v>614</v>
      </c>
      <c r="C82" s="36" t="s">
        <v>1425</v>
      </c>
      <c r="D82" s="36" t="s">
        <v>203</v>
      </c>
      <c r="E82" s="38" t="s">
        <v>204</v>
      </c>
      <c r="F82" s="28" t="s">
        <v>1318</v>
      </c>
      <c r="G82" s="10"/>
      <c r="H82" s="10"/>
    </row>
    <row r="83" spans="1:8" ht="63" x14ac:dyDescent="0.25">
      <c r="A83" s="10"/>
      <c r="B83" s="33" t="s">
        <v>205</v>
      </c>
      <c r="C83" s="36" t="s">
        <v>1425</v>
      </c>
      <c r="D83" s="36" t="s">
        <v>203</v>
      </c>
      <c r="E83" s="38" t="s">
        <v>204</v>
      </c>
      <c r="F83" s="28" t="s">
        <v>1318</v>
      </c>
      <c r="G83" s="10"/>
      <c r="H83" s="10"/>
    </row>
    <row r="84" spans="1:8" ht="63" x14ac:dyDescent="0.25">
      <c r="A84" s="10" t="s">
        <v>206</v>
      </c>
      <c r="B84" s="33" t="s">
        <v>207</v>
      </c>
      <c r="C84" s="36" t="s">
        <v>1425</v>
      </c>
      <c r="D84" s="36" t="s">
        <v>203</v>
      </c>
      <c r="E84" s="38" t="s">
        <v>204</v>
      </c>
      <c r="F84" s="28" t="s">
        <v>1318</v>
      </c>
      <c r="G84" s="10"/>
      <c r="H84" s="10"/>
    </row>
    <row r="85" spans="1:8" ht="63" x14ac:dyDescent="0.25">
      <c r="A85" s="10"/>
      <c r="B85" s="33" t="s">
        <v>208</v>
      </c>
      <c r="C85" s="36" t="s">
        <v>1425</v>
      </c>
      <c r="D85" s="36" t="s">
        <v>203</v>
      </c>
      <c r="E85" s="38" t="s">
        <v>204</v>
      </c>
      <c r="F85" s="28" t="s">
        <v>1318</v>
      </c>
      <c r="G85" s="10"/>
      <c r="H85" s="10"/>
    </row>
    <row r="86" spans="1:8" ht="63" x14ac:dyDescent="0.25">
      <c r="A86" s="10" t="s">
        <v>209</v>
      </c>
      <c r="B86" s="33" t="s">
        <v>210</v>
      </c>
      <c r="C86" s="36" t="s">
        <v>981</v>
      </c>
      <c r="D86" s="36"/>
      <c r="E86" s="38"/>
      <c r="F86" s="28" t="s">
        <v>1318</v>
      </c>
      <c r="G86" s="10"/>
      <c r="H86" s="10"/>
    </row>
    <row r="87" spans="1:8" ht="63" x14ac:dyDescent="0.25">
      <c r="A87" s="10"/>
      <c r="B87" s="33" t="s">
        <v>1255</v>
      </c>
      <c r="C87" s="36" t="s">
        <v>1425</v>
      </c>
      <c r="D87" s="36" t="s">
        <v>365</v>
      </c>
      <c r="E87" s="38" t="s">
        <v>608</v>
      </c>
      <c r="F87" s="28" t="s">
        <v>1318</v>
      </c>
      <c r="G87" s="10"/>
      <c r="H87" s="10"/>
    </row>
    <row r="88" spans="1:8" ht="63" x14ac:dyDescent="0.25">
      <c r="A88" s="10" t="s">
        <v>206</v>
      </c>
      <c r="B88" s="33" t="s">
        <v>614</v>
      </c>
      <c r="C88" s="36" t="s">
        <v>1425</v>
      </c>
      <c r="D88" s="36" t="s">
        <v>203</v>
      </c>
      <c r="E88" s="38" t="s">
        <v>204</v>
      </c>
      <c r="F88" s="28" t="s">
        <v>1318</v>
      </c>
      <c r="G88" s="10"/>
      <c r="H88" s="10"/>
    </row>
    <row r="89" spans="1:8" ht="63" x14ac:dyDescent="0.25">
      <c r="A89" s="10"/>
      <c r="B89" s="33" t="s">
        <v>205</v>
      </c>
      <c r="C89" s="36" t="s">
        <v>1425</v>
      </c>
      <c r="D89" s="36" t="s">
        <v>203</v>
      </c>
      <c r="E89" s="38" t="s">
        <v>204</v>
      </c>
      <c r="F89" s="28" t="s">
        <v>1318</v>
      </c>
      <c r="G89" s="10"/>
      <c r="H89" s="10"/>
    </row>
    <row r="90" spans="1:8" ht="63" x14ac:dyDescent="0.25">
      <c r="A90" s="10" t="s">
        <v>211</v>
      </c>
      <c r="B90" s="33" t="s">
        <v>212</v>
      </c>
      <c r="C90" s="36" t="s">
        <v>981</v>
      </c>
      <c r="D90" s="36"/>
      <c r="E90" s="38"/>
      <c r="F90" s="28" t="s">
        <v>1318</v>
      </c>
      <c r="G90" s="10"/>
      <c r="H90" s="10"/>
    </row>
    <row r="91" spans="1:8" ht="63" x14ac:dyDescent="0.25">
      <c r="A91" s="10"/>
      <c r="B91" s="33" t="s">
        <v>1255</v>
      </c>
      <c r="C91" s="36" t="s">
        <v>1425</v>
      </c>
      <c r="D91" s="36" t="s">
        <v>365</v>
      </c>
      <c r="E91" s="38" t="s">
        <v>608</v>
      </c>
      <c r="F91" s="28" t="s">
        <v>1318</v>
      </c>
      <c r="G91" s="10"/>
      <c r="H91" s="10"/>
    </row>
    <row r="92" spans="1:8" ht="63" x14ac:dyDescent="0.25">
      <c r="A92" s="10" t="s">
        <v>1007</v>
      </c>
      <c r="B92" s="33" t="s">
        <v>25</v>
      </c>
      <c r="C92" s="36" t="s">
        <v>1425</v>
      </c>
      <c r="D92" s="36" t="s">
        <v>203</v>
      </c>
      <c r="E92" s="38" t="s">
        <v>204</v>
      </c>
      <c r="F92" s="28" t="s">
        <v>1318</v>
      </c>
      <c r="G92" s="10"/>
      <c r="H92" s="10"/>
    </row>
    <row r="93" spans="1:8" ht="63" x14ac:dyDescent="0.25">
      <c r="A93" s="10"/>
      <c r="B93" s="33" t="s">
        <v>27</v>
      </c>
      <c r="C93" s="36" t="s">
        <v>1425</v>
      </c>
      <c r="D93" s="36" t="s">
        <v>203</v>
      </c>
      <c r="E93" s="38" t="s">
        <v>204</v>
      </c>
      <c r="F93" s="28" t="s">
        <v>1318</v>
      </c>
      <c r="G93" s="10"/>
      <c r="H93" s="10"/>
    </row>
    <row r="94" spans="1:8" ht="63" x14ac:dyDescent="0.25">
      <c r="A94" s="10" t="s">
        <v>619</v>
      </c>
      <c r="B94" s="33" t="s">
        <v>614</v>
      </c>
      <c r="C94" s="36" t="s">
        <v>1425</v>
      </c>
      <c r="D94" s="36" t="s">
        <v>203</v>
      </c>
      <c r="E94" s="38" t="s">
        <v>204</v>
      </c>
      <c r="F94" s="28" t="s">
        <v>1318</v>
      </c>
      <c r="G94" s="10"/>
      <c r="H94" s="10"/>
    </row>
    <row r="95" spans="1:8" ht="63" x14ac:dyDescent="0.25">
      <c r="A95" s="10" t="s">
        <v>1008</v>
      </c>
      <c r="B95" s="33" t="s">
        <v>1009</v>
      </c>
      <c r="C95" s="36" t="s">
        <v>23</v>
      </c>
      <c r="D95" s="36"/>
      <c r="E95" s="38" t="s">
        <v>26</v>
      </c>
      <c r="F95" s="28" t="s">
        <v>1318</v>
      </c>
      <c r="G95" s="10"/>
      <c r="H95" s="10"/>
    </row>
    <row r="96" spans="1:8" ht="63" x14ac:dyDescent="0.25">
      <c r="A96" s="10" t="s">
        <v>1259</v>
      </c>
      <c r="B96" s="33" t="s">
        <v>1255</v>
      </c>
      <c r="C96" s="36" t="s">
        <v>1425</v>
      </c>
      <c r="D96" s="36" t="s">
        <v>1010</v>
      </c>
      <c r="E96" s="38" t="s">
        <v>608</v>
      </c>
      <c r="F96" s="28" t="s">
        <v>1318</v>
      </c>
      <c r="G96" s="10"/>
      <c r="H96" s="10"/>
    </row>
    <row r="97" spans="1:8" ht="63" x14ac:dyDescent="0.25">
      <c r="A97" s="10"/>
      <c r="B97" s="33" t="s">
        <v>1011</v>
      </c>
      <c r="C97" s="36" t="s">
        <v>1425</v>
      </c>
      <c r="D97" s="36" t="s">
        <v>357</v>
      </c>
      <c r="E97" s="38" t="s">
        <v>1012</v>
      </c>
      <c r="F97" s="28" t="s">
        <v>1318</v>
      </c>
      <c r="G97" s="10"/>
      <c r="H97" s="10"/>
    </row>
    <row r="98" spans="1:8" ht="63" x14ac:dyDescent="0.25">
      <c r="A98" s="10"/>
      <c r="B98" s="33" t="s">
        <v>1013</v>
      </c>
      <c r="C98" s="36" t="s">
        <v>23</v>
      </c>
      <c r="D98" s="36" t="s">
        <v>1014</v>
      </c>
      <c r="E98" s="38" t="s">
        <v>1176</v>
      </c>
      <c r="F98" s="28" t="s">
        <v>1318</v>
      </c>
      <c r="G98" s="10"/>
      <c r="H98" s="10"/>
    </row>
    <row r="99" spans="1:8" ht="63" x14ac:dyDescent="0.25">
      <c r="A99" s="10" t="s">
        <v>1259</v>
      </c>
      <c r="B99" s="33" t="s">
        <v>1255</v>
      </c>
      <c r="C99" s="36" t="s">
        <v>1425</v>
      </c>
      <c r="D99" s="36" t="s">
        <v>1010</v>
      </c>
      <c r="E99" s="38" t="s">
        <v>165</v>
      </c>
      <c r="F99" s="28" t="s">
        <v>1318</v>
      </c>
      <c r="G99" s="10"/>
      <c r="H99" s="10"/>
    </row>
    <row r="100" spans="1:8" ht="63" x14ac:dyDescent="0.25">
      <c r="A100" s="10"/>
      <c r="B100" s="33" t="s">
        <v>1011</v>
      </c>
      <c r="C100" s="36" t="s">
        <v>1425</v>
      </c>
      <c r="D100" s="36" t="s">
        <v>357</v>
      </c>
      <c r="E100" s="38" t="s">
        <v>1015</v>
      </c>
      <c r="F100" s="28" t="s">
        <v>1318</v>
      </c>
      <c r="G100" s="10"/>
      <c r="H100" s="10"/>
    </row>
    <row r="101" spans="1:8" ht="63" x14ac:dyDescent="0.25">
      <c r="A101" s="10"/>
      <c r="B101" s="33" t="s">
        <v>1016</v>
      </c>
      <c r="C101" s="36" t="s">
        <v>23</v>
      </c>
      <c r="D101" s="36" t="s">
        <v>1014</v>
      </c>
      <c r="E101" s="38" t="s">
        <v>94</v>
      </c>
      <c r="F101" s="28" t="s">
        <v>1318</v>
      </c>
      <c r="G101" s="10"/>
      <c r="H101" s="10"/>
    </row>
    <row r="102" spans="1:8" ht="63" x14ac:dyDescent="0.25">
      <c r="A102" s="10" t="s">
        <v>1259</v>
      </c>
      <c r="B102" s="33" t="s">
        <v>1255</v>
      </c>
      <c r="C102" s="36" t="s">
        <v>1425</v>
      </c>
      <c r="D102" s="36" t="s">
        <v>1010</v>
      </c>
      <c r="E102" s="38" t="s">
        <v>171</v>
      </c>
      <c r="F102" s="28" t="s">
        <v>1318</v>
      </c>
      <c r="G102" s="10"/>
      <c r="H102" s="10"/>
    </row>
    <row r="103" spans="1:8" ht="71.25" customHeight="1" x14ac:dyDescent="0.25">
      <c r="A103" s="10"/>
      <c r="B103" s="33" t="s">
        <v>1011</v>
      </c>
      <c r="C103" s="36" t="s">
        <v>1425</v>
      </c>
      <c r="D103" s="36" t="s">
        <v>357</v>
      </c>
      <c r="E103" s="38" t="s">
        <v>165</v>
      </c>
      <c r="F103" s="28" t="s">
        <v>1318</v>
      </c>
      <c r="G103" s="10"/>
      <c r="H103" s="10"/>
    </row>
    <row r="104" spans="1:8" ht="15.75" x14ac:dyDescent="0.2">
      <c r="A104" s="40" t="s">
        <v>1018</v>
      </c>
      <c r="B104" s="395" t="s">
        <v>1019</v>
      </c>
      <c r="C104" s="396"/>
      <c r="D104" s="396"/>
      <c r="E104" s="396"/>
      <c r="F104" s="396"/>
      <c r="G104" s="397"/>
      <c r="H104" s="12"/>
    </row>
    <row r="105" spans="1:8" ht="70.5" customHeight="1" x14ac:dyDescent="0.25">
      <c r="A105" s="10"/>
      <c r="B105" s="33" t="s">
        <v>1020</v>
      </c>
      <c r="C105" s="36" t="s">
        <v>1021</v>
      </c>
      <c r="D105" s="36" t="s">
        <v>363</v>
      </c>
      <c r="E105" s="38">
        <v>50</v>
      </c>
      <c r="F105" s="28" t="s">
        <v>1318</v>
      </c>
      <c r="G105" s="10"/>
      <c r="H105" s="10"/>
    </row>
    <row r="106" spans="1:8" ht="63" x14ac:dyDescent="0.25">
      <c r="A106" s="10" t="s">
        <v>206</v>
      </c>
      <c r="B106" s="33" t="s">
        <v>1022</v>
      </c>
      <c r="C106" s="36" t="s">
        <v>1023</v>
      </c>
      <c r="D106" s="36" t="s">
        <v>389</v>
      </c>
      <c r="E106" s="38">
        <v>181</v>
      </c>
      <c r="F106" s="28" t="s">
        <v>1318</v>
      </c>
      <c r="G106" s="10"/>
      <c r="H106" s="10"/>
    </row>
    <row r="107" spans="1:8" ht="72" customHeight="1" x14ac:dyDescent="0.25">
      <c r="A107" s="10"/>
      <c r="B107" s="33" t="s">
        <v>1255</v>
      </c>
      <c r="C107" s="36" t="s">
        <v>1425</v>
      </c>
      <c r="D107" s="36" t="s">
        <v>363</v>
      </c>
      <c r="E107" s="38" t="s">
        <v>171</v>
      </c>
      <c r="F107" s="28" t="s">
        <v>1318</v>
      </c>
      <c r="G107" s="10"/>
      <c r="H107" s="10"/>
    </row>
    <row r="108" spans="1:8" ht="67.5" customHeight="1" x14ac:dyDescent="0.25">
      <c r="A108" s="10" t="s">
        <v>1254</v>
      </c>
      <c r="B108" s="33" t="s">
        <v>1025</v>
      </c>
      <c r="C108" s="36" t="s">
        <v>1425</v>
      </c>
      <c r="D108" s="36" t="s">
        <v>363</v>
      </c>
      <c r="E108" s="38" t="s">
        <v>165</v>
      </c>
      <c r="F108" s="28" t="s">
        <v>1318</v>
      </c>
      <c r="G108" s="10"/>
      <c r="H108" s="10"/>
    </row>
    <row r="109" spans="1:8" ht="69" customHeight="1" x14ac:dyDescent="0.25">
      <c r="A109" s="10"/>
      <c r="B109" s="33" t="s">
        <v>1221</v>
      </c>
      <c r="C109" s="36" t="s">
        <v>1425</v>
      </c>
      <c r="D109" s="36" t="s">
        <v>363</v>
      </c>
      <c r="E109" s="38" t="s">
        <v>28</v>
      </c>
      <c r="F109" s="28" t="s">
        <v>1318</v>
      </c>
      <c r="G109" s="10"/>
      <c r="H109" s="10"/>
    </row>
    <row r="110" spans="1:8" ht="63" x14ac:dyDescent="0.25">
      <c r="A110" s="10" t="s">
        <v>1254</v>
      </c>
      <c r="B110" s="33" t="s">
        <v>1222</v>
      </c>
      <c r="C110" s="36" t="s">
        <v>1223</v>
      </c>
      <c r="D110" s="36" t="s">
        <v>363</v>
      </c>
      <c r="E110" s="38" t="s">
        <v>204</v>
      </c>
      <c r="F110" s="28" t="s">
        <v>1318</v>
      </c>
      <c r="G110" s="10"/>
      <c r="H110" s="10"/>
    </row>
    <row r="111" spans="1:8" ht="68.25" customHeight="1" x14ac:dyDescent="0.25">
      <c r="A111" s="10"/>
      <c r="B111" s="33" t="s">
        <v>1255</v>
      </c>
      <c r="C111" s="36" t="s">
        <v>1224</v>
      </c>
      <c r="D111" s="36" t="s">
        <v>357</v>
      </c>
      <c r="E111" s="38" t="s">
        <v>1258</v>
      </c>
      <c r="F111" s="28" t="s">
        <v>1318</v>
      </c>
      <c r="G111" s="10"/>
      <c r="H111" s="10"/>
    </row>
    <row r="112" spans="1:8" ht="66.75" customHeight="1" x14ac:dyDescent="0.25">
      <c r="A112" s="10" t="s">
        <v>1259</v>
      </c>
      <c r="B112" s="33" t="s">
        <v>1225</v>
      </c>
      <c r="C112" s="36" t="s">
        <v>1224</v>
      </c>
      <c r="D112" s="36" t="s">
        <v>357</v>
      </c>
      <c r="E112" s="38" t="s">
        <v>1261</v>
      </c>
      <c r="F112" s="28" t="s">
        <v>1318</v>
      </c>
      <c r="G112" s="10"/>
      <c r="H112" s="10"/>
    </row>
    <row r="113" spans="1:8" ht="67.5" customHeight="1" x14ac:dyDescent="0.25">
      <c r="A113" s="10"/>
      <c r="B113" s="33" t="s">
        <v>1226</v>
      </c>
      <c r="C113" s="36" t="s">
        <v>1227</v>
      </c>
      <c r="D113" s="36" t="s">
        <v>1261</v>
      </c>
      <c r="E113" s="38" t="s">
        <v>1182</v>
      </c>
      <c r="F113" s="28" t="s">
        <v>1318</v>
      </c>
      <c r="G113" s="10"/>
      <c r="H113" s="10"/>
    </row>
    <row r="114" spans="1:8" ht="67.5" customHeight="1" x14ac:dyDescent="0.25">
      <c r="A114" s="10"/>
      <c r="B114" s="33"/>
      <c r="C114" s="36" t="s">
        <v>1228</v>
      </c>
      <c r="D114" s="36"/>
      <c r="E114" s="38"/>
      <c r="F114" s="28" t="s">
        <v>1318</v>
      </c>
      <c r="G114" s="10"/>
      <c r="H114" s="10"/>
    </row>
    <row r="115" spans="1:8" ht="66.75" customHeight="1" x14ac:dyDescent="0.25">
      <c r="A115" s="10" t="s">
        <v>1254</v>
      </c>
      <c r="B115" s="33" t="s">
        <v>1255</v>
      </c>
      <c r="C115" s="36" t="s">
        <v>1224</v>
      </c>
      <c r="D115" s="36" t="s">
        <v>363</v>
      </c>
      <c r="E115" s="38" t="s">
        <v>1261</v>
      </c>
      <c r="F115" s="28" t="s">
        <v>1318</v>
      </c>
      <c r="G115" s="10"/>
      <c r="H115" s="10"/>
    </row>
    <row r="116" spans="1:8" ht="69" customHeight="1" x14ac:dyDescent="0.25">
      <c r="A116" s="10"/>
      <c r="B116" s="33" t="s">
        <v>1229</v>
      </c>
      <c r="C116" s="36" t="s">
        <v>1224</v>
      </c>
      <c r="D116" s="36" t="s">
        <v>359</v>
      </c>
      <c r="E116" s="38" t="s">
        <v>24</v>
      </c>
      <c r="F116" s="28" t="s">
        <v>1318</v>
      </c>
      <c r="G116" s="10"/>
      <c r="H116" s="10"/>
    </row>
    <row r="117" spans="1:8" ht="63" x14ac:dyDescent="0.25">
      <c r="A117" s="10" t="s">
        <v>1259</v>
      </c>
      <c r="B117" s="33" t="s">
        <v>1230</v>
      </c>
      <c r="C117" s="36" t="s">
        <v>1223</v>
      </c>
      <c r="D117" s="36" t="s">
        <v>363</v>
      </c>
      <c r="E117" s="38" t="s">
        <v>1182</v>
      </c>
      <c r="F117" s="28" t="s">
        <v>1318</v>
      </c>
      <c r="G117" s="10"/>
      <c r="H117" s="10"/>
    </row>
    <row r="118" spans="1:8" ht="66" customHeight="1" x14ac:dyDescent="0.25">
      <c r="A118" s="10"/>
      <c r="B118" s="33" t="s">
        <v>1255</v>
      </c>
      <c r="C118" s="36" t="s">
        <v>1425</v>
      </c>
      <c r="D118" s="36" t="s">
        <v>357</v>
      </c>
      <c r="E118" s="38" t="s">
        <v>1267</v>
      </c>
      <c r="F118" s="28" t="s">
        <v>1318</v>
      </c>
      <c r="G118" s="10"/>
      <c r="H118" s="10"/>
    </row>
    <row r="119" spans="1:8" ht="65.25" customHeight="1" x14ac:dyDescent="0.25">
      <c r="A119" s="10" t="s">
        <v>1007</v>
      </c>
      <c r="B119" s="33" t="s">
        <v>1231</v>
      </c>
      <c r="C119" s="36" t="s">
        <v>1425</v>
      </c>
      <c r="D119" s="36" t="s">
        <v>357</v>
      </c>
      <c r="E119" s="38" t="s">
        <v>165</v>
      </c>
      <c r="F119" s="28" t="s">
        <v>1318</v>
      </c>
      <c r="G119" s="10"/>
      <c r="H119" s="10"/>
    </row>
    <row r="120" spans="1:8" ht="63.75" customHeight="1" x14ac:dyDescent="0.25">
      <c r="A120" s="10" t="s">
        <v>1232</v>
      </c>
      <c r="B120" s="33" t="s">
        <v>1233</v>
      </c>
      <c r="C120" s="36" t="s">
        <v>1234</v>
      </c>
      <c r="D120" s="36"/>
      <c r="E120" s="38"/>
      <c r="F120" s="28" t="s">
        <v>1318</v>
      </c>
      <c r="G120" s="10"/>
      <c r="H120" s="10"/>
    </row>
    <row r="121" spans="1:8" ht="68.25" customHeight="1" x14ac:dyDescent="0.25">
      <c r="A121" s="10"/>
      <c r="B121" s="33" t="s">
        <v>1255</v>
      </c>
      <c r="C121" s="36" t="s">
        <v>1425</v>
      </c>
      <c r="D121" s="36" t="s">
        <v>357</v>
      </c>
      <c r="E121" s="38" t="s">
        <v>24</v>
      </c>
      <c r="F121" s="28" t="s">
        <v>1318</v>
      </c>
      <c r="G121" s="10"/>
      <c r="H121" s="10"/>
    </row>
    <row r="122" spans="1:8" ht="69" customHeight="1" x14ac:dyDescent="0.25">
      <c r="A122" s="10" t="s">
        <v>1254</v>
      </c>
      <c r="B122" s="33" t="s">
        <v>1342</v>
      </c>
      <c r="C122" s="36" t="s">
        <v>1425</v>
      </c>
      <c r="D122" s="36" t="s">
        <v>387</v>
      </c>
      <c r="E122" s="38" t="s">
        <v>1343</v>
      </c>
      <c r="F122" s="28" t="s">
        <v>1318</v>
      </c>
      <c r="G122" s="10"/>
      <c r="H122" s="10"/>
    </row>
    <row r="123" spans="1:8" ht="68.25" customHeight="1" x14ac:dyDescent="0.25">
      <c r="A123" s="10"/>
      <c r="B123" s="33" t="s">
        <v>1344</v>
      </c>
      <c r="C123" s="36" t="s">
        <v>1425</v>
      </c>
      <c r="D123" s="36" t="s">
        <v>370</v>
      </c>
      <c r="E123" s="38" t="s">
        <v>1345</v>
      </c>
      <c r="F123" s="28" t="s">
        <v>1318</v>
      </c>
      <c r="G123" s="10"/>
      <c r="H123" s="10"/>
    </row>
    <row r="124" spans="1:8" ht="63" x14ac:dyDescent="0.25">
      <c r="A124" s="10" t="s">
        <v>1007</v>
      </c>
      <c r="B124" s="33" t="s">
        <v>1346</v>
      </c>
      <c r="C124" s="36" t="s">
        <v>1425</v>
      </c>
      <c r="D124" s="36" t="s">
        <v>389</v>
      </c>
      <c r="E124" s="38" t="s">
        <v>1347</v>
      </c>
      <c r="F124" s="28" t="s">
        <v>1318</v>
      </c>
      <c r="G124" s="10"/>
      <c r="H124" s="10"/>
    </row>
    <row r="125" spans="1:8" ht="63" x14ac:dyDescent="0.25">
      <c r="A125" s="10"/>
      <c r="B125" s="33" t="s">
        <v>897</v>
      </c>
      <c r="C125" s="36" t="s">
        <v>1425</v>
      </c>
      <c r="D125" s="36" t="s">
        <v>359</v>
      </c>
      <c r="E125" s="38" t="s">
        <v>898</v>
      </c>
      <c r="F125" s="28" t="s">
        <v>1318</v>
      </c>
      <c r="G125" s="10"/>
      <c r="H125" s="10"/>
    </row>
    <row r="126" spans="1:8" ht="63" x14ac:dyDescent="0.25">
      <c r="A126" s="10" t="s">
        <v>1007</v>
      </c>
      <c r="B126" s="33" t="s">
        <v>899</v>
      </c>
      <c r="C126" s="36" t="s">
        <v>1425</v>
      </c>
      <c r="D126" s="36" t="s">
        <v>389</v>
      </c>
      <c r="E126" s="38" t="s">
        <v>900</v>
      </c>
      <c r="F126" s="28" t="s">
        <v>1318</v>
      </c>
      <c r="G126" s="10"/>
      <c r="H126" s="10"/>
    </row>
    <row r="127" spans="1:8" ht="63" x14ac:dyDescent="0.25">
      <c r="A127" s="10"/>
      <c r="B127" s="33" t="s">
        <v>901</v>
      </c>
      <c r="C127" s="36" t="s">
        <v>1425</v>
      </c>
      <c r="D127" s="36" t="s">
        <v>372</v>
      </c>
      <c r="E127" s="38" t="s">
        <v>1178</v>
      </c>
      <c r="F127" s="28" t="s">
        <v>1318</v>
      </c>
      <c r="G127" s="10"/>
      <c r="H127" s="10"/>
    </row>
    <row r="128" spans="1:8" ht="63" x14ac:dyDescent="0.25">
      <c r="A128" s="10" t="s">
        <v>589</v>
      </c>
      <c r="B128" s="33" t="s">
        <v>902</v>
      </c>
      <c r="C128" s="36" t="s">
        <v>1425</v>
      </c>
      <c r="D128" s="36" t="s">
        <v>389</v>
      </c>
      <c r="E128" s="38" t="s">
        <v>903</v>
      </c>
      <c r="F128" s="28" t="s">
        <v>1318</v>
      </c>
      <c r="G128" s="10"/>
      <c r="H128" s="10"/>
    </row>
    <row r="129" spans="1:8" ht="70.5" customHeight="1" x14ac:dyDescent="0.25">
      <c r="A129" s="10"/>
      <c r="B129" s="33" t="s">
        <v>904</v>
      </c>
      <c r="C129" s="36" t="s">
        <v>1425</v>
      </c>
      <c r="D129" s="36" t="s">
        <v>363</v>
      </c>
      <c r="E129" s="38" t="s">
        <v>172</v>
      </c>
      <c r="F129" s="28" t="s">
        <v>1318</v>
      </c>
      <c r="G129" s="10"/>
      <c r="H129" s="10"/>
    </row>
    <row r="130" spans="1:8" ht="63" x14ac:dyDescent="0.25">
      <c r="A130" s="34" t="s">
        <v>1271</v>
      </c>
      <c r="B130" s="35" t="s">
        <v>905</v>
      </c>
      <c r="C130" s="37" t="s">
        <v>1425</v>
      </c>
      <c r="D130" s="37" t="s">
        <v>359</v>
      </c>
      <c r="E130" s="39" t="s">
        <v>1256</v>
      </c>
      <c r="F130" s="28" t="s">
        <v>1318</v>
      </c>
      <c r="G130" s="34"/>
      <c r="H130" s="34"/>
    </row>
    <row r="131" spans="1:8" ht="63.75" customHeight="1" x14ac:dyDescent="0.25">
      <c r="A131" s="40" t="s">
        <v>906</v>
      </c>
      <c r="B131" s="40" t="s">
        <v>907</v>
      </c>
      <c r="C131" s="32" t="s">
        <v>1021</v>
      </c>
      <c r="D131" s="32" t="s">
        <v>372</v>
      </c>
      <c r="E131" s="32">
        <v>75</v>
      </c>
      <c r="F131" s="28" t="s">
        <v>1318</v>
      </c>
      <c r="G131" s="44"/>
      <c r="H131" s="44"/>
    </row>
    <row r="132" spans="1:8" ht="51" customHeight="1" x14ac:dyDescent="0.25">
      <c r="A132" s="40" t="s">
        <v>908</v>
      </c>
      <c r="B132" s="40" t="s">
        <v>909</v>
      </c>
      <c r="C132" s="32" t="s">
        <v>910</v>
      </c>
      <c r="D132" s="32" t="s">
        <v>372</v>
      </c>
      <c r="E132" s="32">
        <v>75</v>
      </c>
      <c r="F132" s="28" t="s">
        <v>1318</v>
      </c>
      <c r="G132" s="44"/>
      <c r="H132" s="44"/>
    </row>
    <row r="133" spans="1:8" ht="63" x14ac:dyDescent="0.25">
      <c r="A133" s="40" t="s">
        <v>911</v>
      </c>
      <c r="B133" s="40" t="s">
        <v>912</v>
      </c>
      <c r="C133" s="32"/>
      <c r="D133" s="32"/>
      <c r="E133" s="32"/>
      <c r="F133" s="28" t="s">
        <v>1318</v>
      </c>
      <c r="G133" s="44"/>
      <c r="H133" s="44"/>
    </row>
    <row r="134" spans="1:8" ht="62.25" customHeight="1" x14ac:dyDescent="0.25">
      <c r="A134" s="10"/>
      <c r="B134" s="33" t="s">
        <v>913</v>
      </c>
      <c r="C134" s="36" t="s">
        <v>1432</v>
      </c>
      <c r="D134" s="36" t="s">
        <v>389</v>
      </c>
      <c r="E134" s="38">
        <v>119</v>
      </c>
      <c r="F134" s="28" t="s">
        <v>1318</v>
      </c>
      <c r="G134" s="10"/>
      <c r="H134" s="10"/>
    </row>
    <row r="135" spans="1:8" ht="67.5" customHeight="1" x14ac:dyDescent="0.25">
      <c r="A135" s="10"/>
      <c r="B135" s="33" t="s">
        <v>914</v>
      </c>
      <c r="C135" s="36" t="s">
        <v>1432</v>
      </c>
      <c r="D135" s="36" t="s">
        <v>889</v>
      </c>
      <c r="E135" s="38">
        <v>130</v>
      </c>
      <c r="F135" s="28" t="s">
        <v>1318</v>
      </c>
      <c r="G135" s="10"/>
      <c r="H135" s="10"/>
    </row>
    <row r="136" spans="1:8" ht="66" customHeight="1" x14ac:dyDescent="0.25">
      <c r="A136" s="12" t="s">
        <v>915</v>
      </c>
      <c r="B136" s="41" t="s">
        <v>916</v>
      </c>
      <c r="C136" s="42" t="s">
        <v>917</v>
      </c>
      <c r="D136" s="42" t="s">
        <v>357</v>
      </c>
      <c r="E136" s="43">
        <v>15</v>
      </c>
      <c r="F136" s="28" t="s">
        <v>1318</v>
      </c>
      <c r="G136" s="12"/>
      <c r="H136" s="12"/>
    </row>
    <row r="137" spans="1:8" ht="73.5" customHeight="1" x14ac:dyDescent="0.25">
      <c r="A137" s="12" t="s">
        <v>918</v>
      </c>
      <c r="B137" s="41" t="s">
        <v>1164</v>
      </c>
      <c r="C137" s="42" t="s">
        <v>481</v>
      </c>
      <c r="D137" s="42" t="s">
        <v>1173</v>
      </c>
      <c r="E137" s="43">
        <v>31</v>
      </c>
      <c r="F137" s="28" t="s">
        <v>1318</v>
      </c>
      <c r="G137" s="12"/>
      <c r="H137" s="12"/>
    </row>
    <row r="138" spans="1:8" ht="71.25" customHeight="1" x14ac:dyDescent="0.25">
      <c r="A138" s="12" t="s">
        <v>919</v>
      </c>
      <c r="B138" s="41" t="s">
        <v>920</v>
      </c>
      <c r="C138" s="42" t="s">
        <v>1743</v>
      </c>
      <c r="D138" s="42" t="s">
        <v>363</v>
      </c>
      <c r="E138" s="43">
        <v>34</v>
      </c>
      <c r="F138" s="28" t="s">
        <v>1318</v>
      </c>
      <c r="G138" s="12"/>
      <c r="H138" s="12"/>
    </row>
    <row r="139" spans="1:8" ht="61.5" customHeight="1" x14ac:dyDescent="0.25">
      <c r="A139" s="12" t="s">
        <v>921</v>
      </c>
      <c r="B139" s="41" t="s">
        <v>935</v>
      </c>
      <c r="C139" s="42" t="s">
        <v>481</v>
      </c>
      <c r="D139" s="42" t="s">
        <v>357</v>
      </c>
      <c r="E139" s="43">
        <v>14</v>
      </c>
      <c r="F139" s="28" t="s">
        <v>1318</v>
      </c>
      <c r="G139" s="12"/>
      <c r="H139" s="12"/>
    </row>
    <row r="140" spans="1:8" ht="62.25" customHeight="1" x14ac:dyDescent="0.25">
      <c r="A140" s="12" t="s">
        <v>936</v>
      </c>
      <c r="B140" s="41" t="s">
        <v>937</v>
      </c>
      <c r="C140" s="42" t="s">
        <v>1425</v>
      </c>
      <c r="D140" s="42"/>
      <c r="E140" s="43"/>
      <c r="F140" s="28" t="s">
        <v>1318</v>
      </c>
      <c r="G140" s="44"/>
      <c r="H140" s="44"/>
    </row>
    <row r="141" spans="1:8" ht="61.5" customHeight="1" x14ac:dyDescent="0.25">
      <c r="A141" s="10"/>
      <c r="B141" s="33" t="s">
        <v>938</v>
      </c>
      <c r="C141" s="36" t="s">
        <v>939</v>
      </c>
      <c r="D141" s="36" t="s">
        <v>105</v>
      </c>
      <c r="E141" s="38" t="s">
        <v>1273</v>
      </c>
      <c r="F141" s="28" t="s">
        <v>1318</v>
      </c>
      <c r="G141" s="10"/>
      <c r="H141" s="10"/>
    </row>
    <row r="142" spans="1:8" ht="67.5" customHeight="1" x14ac:dyDescent="0.25">
      <c r="A142" s="10" t="s">
        <v>1254</v>
      </c>
      <c r="B142" s="33" t="s">
        <v>940</v>
      </c>
      <c r="C142" s="36" t="s">
        <v>941</v>
      </c>
      <c r="D142" s="36" t="s">
        <v>359</v>
      </c>
      <c r="E142" s="38" t="s">
        <v>172</v>
      </c>
      <c r="F142" s="28" t="s">
        <v>1318</v>
      </c>
      <c r="G142" s="10"/>
      <c r="H142" s="10"/>
    </row>
    <row r="143" spans="1:8" ht="61.5" customHeight="1" x14ac:dyDescent="0.25">
      <c r="A143" s="10"/>
      <c r="B143" s="33" t="s">
        <v>940</v>
      </c>
      <c r="C143" s="36" t="s">
        <v>942</v>
      </c>
      <c r="D143" s="36" t="s">
        <v>359</v>
      </c>
      <c r="E143" s="38" t="s">
        <v>1256</v>
      </c>
      <c r="F143" s="28" t="s">
        <v>1318</v>
      </c>
      <c r="G143" s="10"/>
      <c r="H143" s="10"/>
    </row>
    <row r="144" spans="1:8" ht="63.75" customHeight="1" x14ac:dyDescent="0.25">
      <c r="A144" s="32" t="s">
        <v>943</v>
      </c>
      <c r="B144" s="32" t="s">
        <v>944</v>
      </c>
      <c r="C144" s="32" t="s">
        <v>945</v>
      </c>
      <c r="D144" s="32" t="s">
        <v>357</v>
      </c>
      <c r="E144" s="32" t="s">
        <v>1267</v>
      </c>
      <c r="F144" s="28" t="s">
        <v>1318</v>
      </c>
      <c r="G144" s="44"/>
      <c r="H144" s="44"/>
    </row>
    <row r="145" spans="1:8" ht="67.5" customHeight="1" x14ac:dyDescent="0.25">
      <c r="A145" s="32" t="s">
        <v>946</v>
      </c>
      <c r="B145" s="32" t="s">
        <v>947</v>
      </c>
      <c r="C145" s="32" t="s">
        <v>948</v>
      </c>
      <c r="D145" s="32" t="s">
        <v>372</v>
      </c>
      <c r="E145" s="32" t="s">
        <v>158</v>
      </c>
      <c r="F145" s="28" t="s">
        <v>1318</v>
      </c>
      <c r="G145" s="44"/>
      <c r="H145" s="44"/>
    </row>
  </sheetData>
  <mergeCells count="4">
    <mergeCell ref="A2:H2"/>
    <mergeCell ref="B104:G104"/>
    <mergeCell ref="B5:G5"/>
    <mergeCell ref="B26:G26"/>
  </mergeCells>
  <phoneticPr fontId="11" type="noConversion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indexed="57"/>
  </sheetPr>
  <dimension ref="A2:E30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4.25" x14ac:dyDescent="0.2">
      <c r="A3" s="124" t="s">
        <v>2091</v>
      </c>
      <c r="B3" s="107"/>
    </row>
    <row r="4" spans="1:5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85">
        <v>9870</v>
      </c>
      <c r="D5" s="136">
        <v>35</v>
      </c>
      <c r="E5" s="118" t="e">
        <f>B5/C5*D5</f>
        <v>#REF!</v>
      </c>
    </row>
    <row r="6" spans="1:5" ht="18" customHeight="1" x14ac:dyDescent="0.2">
      <c r="A6" s="123"/>
      <c r="B6" s="111"/>
      <c r="C6" s="112"/>
      <c r="D6" s="130"/>
      <c r="E6" s="118"/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s="140" customFormat="1" ht="17.25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7.25" customHeight="1" x14ac:dyDescent="0.2">
      <c r="A12" s="145"/>
      <c r="B12" s="146"/>
      <c r="C12" s="160"/>
      <c r="D12" s="130"/>
      <c r="E12" s="125"/>
    </row>
    <row r="13" spans="1:5" ht="17.25" customHeight="1" x14ac:dyDescent="0.2">
      <c r="A13" s="120" t="s">
        <v>84</v>
      </c>
      <c r="B13" s="110"/>
      <c r="C13" s="110"/>
      <c r="D13" s="110"/>
      <c r="E13" s="118">
        <f>SUM(E11:E12)</f>
        <v>23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8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34.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0.25" customHeight="1" x14ac:dyDescent="0.2">
      <c r="A21" s="410" t="s">
        <v>1502</v>
      </c>
      <c r="B21" s="404"/>
      <c r="C21" s="118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23</v>
      </c>
    </row>
    <row r="23" spans="1:3" ht="27" customHeight="1" x14ac:dyDescent="0.2">
      <c r="A23" s="404" t="s">
        <v>1504</v>
      </c>
      <c r="B23" s="404"/>
      <c r="C23" s="118"/>
    </row>
    <row r="24" spans="1:3" ht="21" customHeight="1" x14ac:dyDescent="0.2">
      <c r="A24" s="404" t="s">
        <v>1505</v>
      </c>
      <c r="B24" s="404"/>
      <c r="C24" s="118" t="e">
        <f>C18</f>
        <v>#REF!</v>
      </c>
    </row>
    <row r="25" spans="1:3" ht="21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29" spans="1:3" ht="36" customHeight="1" x14ac:dyDescent="0.2"/>
    <row r="30" spans="1:3" x14ac:dyDescent="0.2">
      <c r="A30" s="137" t="s">
        <v>1864</v>
      </c>
      <c r="C30" s="137" t="s">
        <v>1881</v>
      </c>
    </row>
  </sheetData>
  <mergeCells count="10">
    <mergeCell ref="A23:B23"/>
    <mergeCell ref="A24:B24"/>
    <mergeCell ref="A25:B25"/>
    <mergeCell ref="A26:B26"/>
    <mergeCell ref="A16:B16"/>
    <mergeCell ref="A17:B17"/>
    <mergeCell ref="A18:B18"/>
    <mergeCell ref="A22:B22"/>
    <mergeCell ref="A21:B21"/>
    <mergeCell ref="A20:B20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1">
    <tabColor indexed="57"/>
  </sheetPr>
  <dimension ref="A2:E30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127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80</v>
      </c>
      <c r="E5" s="114" t="e">
        <f>B5/C5*D5</f>
        <v>#REF!</v>
      </c>
    </row>
    <row r="6" spans="1:5" ht="18" customHeight="1" x14ac:dyDescent="0.2">
      <c r="A6" s="138" t="s">
        <v>1883</v>
      </c>
      <c r="B6" s="146"/>
      <c r="C6" s="208">
        <v>9870</v>
      </c>
      <c r="D6" s="139"/>
      <c r="E6" s="114">
        <f>B6/C6*D6</f>
        <v>0</v>
      </c>
    </row>
    <row r="7" spans="1:5" ht="18" customHeight="1" x14ac:dyDescent="0.2">
      <c r="A7" s="138" t="s">
        <v>1490</v>
      </c>
      <c r="B7" s="146"/>
      <c r="C7" s="208"/>
      <c r="D7" s="139"/>
      <c r="E7" s="114" t="e">
        <f>SUM(E5:E6)</f>
        <v>#REF!</v>
      </c>
    </row>
    <row r="8" spans="1:5" x14ac:dyDescent="0.2">
      <c r="A8" s="141"/>
      <c r="B8" s="141"/>
      <c r="C8" s="141"/>
      <c r="D8" s="141"/>
    </row>
    <row r="9" spans="1:5" x14ac:dyDescent="0.2">
      <c r="A9" s="141"/>
      <c r="B9" s="141"/>
      <c r="C9" s="141"/>
      <c r="D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16" t="s">
        <v>1495</v>
      </c>
    </row>
    <row r="11" spans="1:5" s="140" customFormat="1" ht="17.25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125">
        <f>C11*D11</f>
        <v>46</v>
      </c>
    </row>
    <row r="12" spans="1:5" s="140" customFormat="1" ht="17.25" hidden="1" customHeight="1" x14ac:dyDescent="0.2">
      <c r="A12" s="142" t="s">
        <v>525</v>
      </c>
      <c r="B12" s="146"/>
      <c r="C12" s="143"/>
      <c r="D12" s="139"/>
      <c r="E12" s="147"/>
    </row>
    <row r="13" spans="1:5" ht="20.25" customHeight="1" x14ac:dyDescent="0.2">
      <c r="A13" s="120" t="s">
        <v>84</v>
      </c>
      <c r="B13" s="110"/>
      <c r="C13" s="110"/>
      <c r="D13" s="110"/>
      <c r="E13" s="118">
        <f>SUM(E11:E12)</f>
        <v>46</v>
      </c>
    </row>
    <row r="14" spans="1:5" ht="25.5" customHeight="1" x14ac:dyDescent="0.2"/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35.2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2">
    <tabColor indexed="57"/>
  </sheetPr>
  <dimension ref="A2:E29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128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83</v>
      </c>
      <c r="E5" s="114" t="e">
        <f>B5/C5*D5</f>
        <v>#REF!</v>
      </c>
    </row>
    <row r="6" spans="1:5" ht="18" customHeight="1" x14ac:dyDescent="0.2">
      <c r="A6" s="123"/>
      <c r="B6" s="111"/>
      <c r="C6" s="112"/>
      <c r="D6" s="135"/>
      <c r="E6" s="114"/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20.25" customHeight="1" x14ac:dyDescent="0.2">
      <c r="A11" s="142" t="s">
        <v>1877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ht="20.25" customHeight="1" x14ac:dyDescent="0.2">
      <c r="A12" s="120" t="s">
        <v>84</v>
      </c>
      <c r="B12" s="110"/>
      <c r="C12" s="110"/>
      <c r="D12" s="110"/>
      <c r="E12" s="118">
        <f>SUM(E11:E11)</f>
        <v>23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7.7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23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3">
    <tabColor indexed="57"/>
  </sheetPr>
  <dimension ref="A2:F30"/>
  <sheetViews>
    <sheetView workbookViewId="0">
      <selection activeCell="I12" sqref="I12"/>
    </sheetView>
  </sheetViews>
  <sheetFormatPr defaultRowHeight="12.75" x14ac:dyDescent="0.2"/>
  <cols>
    <col min="1" max="1" width="23.8554687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129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60</v>
      </c>
      <c r="E5" s="144" t="e">
        <f>B5/C5*D5</f>
        <v>#REF!</v>
      </c>
      <c r="F5" s="137"/>
    </row>
    <row r="6" spans="1:6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30</v>
      </c>
      <c r="E6" s="144" t="e">
        <f>B6/C6*D6</f>
        <v>#REF!</v>
      </c>
      <c r="F6" s="137"/>
    </row>
    <row r="7" spans="1:6" ht="18" customHeight="1" x14ac:dyDescent="0.2">
      <c r="A7" s="138"/>
      <c r="B7" s="146"/>
      <c r="C7" s="208"/>
      <c r="D7" s="139"/>
      <c r="E7" s="144"/>
      <c r="F7" s="137"/>
    </row>
    <row r="8" spans="1:6" ht="18" customHeight="1" x14ac:dyDescent="0.2">
      <c r="A8" s="138" t="s">
        <v>1490</v>
      </c>
      <c r="B8" s="146"/>
      <c r="C8" s="208"/>
      <c r="D8" s="139"/>
      <c r="E8" s="144" t="e">
        <f>SUM(E5:E7)</f>
        <v>#REF!</v>
      </c>
      <c r="F8" s="137"/>
    </row>
    <row r="9" spans="1:6" x14ac:dyDescent="0.2">
      <c r="A9" s="141"/>
      <c r="B9" s="141"/>
      <c r="C9" s="141"/>
      <c r="D9" s="141"/>
      <c r="E9" s="141"/>
      <c r="F9" s="137"/>
    </row>
    <row r="10" spans="1:6" x14ac:dyDescent="0.2">
      <c r="A10" s="141"/>
      <c r="B10" s="141"/>
      <c r="C10" s="141"/>
      <c r="D10" s="141"/>
      <c r="E10" s="141"/>
      <c r="F10" s="137"/>
    </row>
    <row r="11" spans="1:6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59" t="s">
        <v>1495</v>
      </c>
      <c r="F11" s="137"/>
    </row>
    <row r="12" spans="1:6" ht="16.5" customHeight="1" x14ac:dyDescent="0.2">
      <c r="A12" s="142" t="s">
        <v>1877</v>
      </c>
      <c r="B12" s="146" t="s">
        <v>1508</v>
      </c>
      <c r="C12" s="161">
        <v>2</v>
      </c>
      <c r="D12" s="139">
        <v>23</v>
      </c>
      <c r="E12" s="206">
        <f>C12*D12</f>
        <v>46</v>
      </c>
      <c r="F12" s="137"/>
    </row>
    <row r="13" spans="1:6" ht="16.5" customHeight="1" x14ac:dyDescent="0.2">
      <c r="A13" s="171" t="s">
        <v>84</v>
      </c>
      <c r="B13" s="146"/>
      <c r="C13" s="143"/>
      <c r="D13" s="139"/>
      <c r="E13" s="170">
        <f>SUM(E12:E12)</f>
        <v>46</v>
      </c>
      <c r="F13" s="137"/>
    </row>
    <row r="14" spans="1:6" x14ac:dyDescent="0.2">
      <c r="A14" s="165"/>
      <c r="B14" s="166"/>
      <c r="C14" s="167"/>
      <c r="D14" s="168"/>
      <c r="E14" s="169"/>
    </row>
    <row r="15" spans="1:6" ht="17.25" customHeight="1" x14ac:dyDescent="0.2">
      <c r="A15" s="172" t="s">
        <v>1496</v>
      </c>
      <c r="B15" s="107"/>
      <c r="C15" s="107"/>
    </row>
    <row r="16" spans="1:6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25.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4">
    <tabColor indexed="57"/>
  </sheetPr>
  <dimension ref="A2:G30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7" x14ac:dyDescent="0.2">
      <c r="A2" s="107"/>
      <c r="B2" s="107"/>
    </row>
    <row r="3" spans="1:7" ht="28.5" customHeight="1" x14ac:dyDescent="0.2">
      <c r="A3" s="411" t="s">
        <v>130</v>
      </c>
      <c r="B3" s="412"/>
      <c r="C3" s="412"/>
      <c r="D3" s="412"/>
      <c r="E3" s="412"/>
    </row>
    <row r="4" spans="1:7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7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60</v>
      </c>
      <c r="E5" s="144" t="e">
        <f>B5/C5*D5</f>
        <v>#REF!</v>
      </c>
      <c r="F5" s="141"/>
      <c r="G5" s="141"/>
    </row>
    <row r="6" spans="1:7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55</v>
      </c>
      <c r="E6" s="144" t="e">
        <f>B6/C6*D6</f>
        <v>#REF!</v>
      </c>
      <c r="F6" s="141"/>
      <c r="G6" s="141"/>
    </row>
    <row r="7" spans="1:7" ht="18" customHeight="1" x14ac:dyDescent="0.2">
      <c r="A7" s="138"/>
      <c r="B7" s="146"/>
      <c r="C7" s="208"/>
      <c r="D7" s="139"/>
      <c r="E7" s="144"/>
      <c r="F7" s="141"/>
      <c r="G7" s="141"/>
    </row>
    <row r="8" spans="1:7" ht="18" customHeight="1" x14ac:dyDescent="0.2">
      <c r="A8" s="138" t="s">
        <v>1490</v>
      </c>
      <c r="B8" s="146"/>
      <c r="C8" s="208"/>
      <c r="D8" s="139"/>
      <c r="E8" s="144" t="e">
        <f>SUM(E5:E7)</f>
        <v>#REF!</v>
      </c>
      <c r="F8" s="141"/>
      <c r="G8" s="141"/>
    </row>
    <row r="9" spans="1:7" x14ac:dyDescent="0.2">
      <c r="A9" s="141"/>
      <c r="B9" s="141"/>
      <c r="C9" s="141"/>
      <c r="D9" s="141"/>
      <c r="E9" s="141"/>
      <c r="F9" s="141"/>
      <c r="G9" s="141"/>
    </row>
    <row r="10" spans="1:7" x14ac:dyDescent="0.2">
      <c r="A10" s="141"/>
      <c r="B10" s="141"/>
      <c r="C10" s="141"/>
      <c r="D10" s="141"/>
      <c r="E10" s="141"/>
      <c r="F10" s="141"/>
      <c r="G10" s="141"/>
    </row>
    <row r="11" spans="1:7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59" t="s">
        <v>1495</v>
      </c>
      <c r="F11" s="141"/>
      <c r="G11" s="141"/>
    </row>
    <row r="12" spans="1:7" ht="15.75" customHeight="1" x14ac:dyDescent="0.2">
      <c r="A12" s="142" t="s">
        <v>1877</v>
      </c>
      <c r="B12" s="146" t="s">
        <v>1508</v>
      </c>
      <c r="C12" s="161">
        <v>2</v>
      </c>
      <c r="D12" s="139">
        <v>23</v>
      </c>
      <c r="E12" s="206">
        <f>C12*D12</f>
        <v>46</v>
      </c>
      <c r="F12" s="141"/>
      <c r="G12" s="141"/>
    </row>
    <row r="13" spans="1:7" ht="15.75" customHeight="1" x14ac:dyDescent="0.2">
      <c r="A13" s="171" t="s">
        <v>84</v>
      </c>
      <c r="B13" s="146"/>
      <c r="C13" s="143"/>
      <c r="D13" s="139"/>
      <c r="E13" s="170">
        <f>SUM(E12:E12)</f>
        <v>46</v>
      </c>
      <c r="F13" s="141"/>
      <c r="G13" s="141"/>
    </row>
    <row r="15" spans="1:7" ht="17.25" customHeight="1" x14ac:dyDescent="0.2">
      <c r="A15" s="172" t="s">
        <v>1496</v>
      </c>
      <c r="B15" s="107"/>
      <c r="C15" s="107"/>
    </row>
    <row r="16" spans="1:7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16.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5">
    <tabColor indexed="57"/>
  </sheetPr>
  <dimension ref="A2:E30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131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60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57</v>
      </c>
      <c r="E6" s="144" t="e">
        <f>B6/C6*D6</f>
        <v>#REF!</v>
      </c>
    </row>
    <row r="7" spans="1:5" ht="18" customHeight="1" x14ac:dyDescent="0.2">
      <c r="A7" s="138"/>
      <c r="B7" s="146"/>
      <c r="C7" s="208"/>
      <c r="D7" s="139"/>
      <c r="E7" s="144"/>
    </row>
    <row r="8" spans="1:5" ht="18" customHeight="1" x14ac:dyDescent="0.2">
      <c r="A8" s="138" t="s">
        <v>1490</v>
      </c>
      <c r="B8" s="146"/>
      <c r="C8" s="208"/>
      <c r="D8" s="139"/>
      <c r="E8" s="144" t="e">
        <f>SUM(E5:E7)</f>
        <v>#REF!</v>
      </c>
    </row>
    <row r="9" spans="1:5" x14ac:dyDescent="0.2">
      <c r="A9" s="141"/>
      <c r="B9" s="141"/>
      <c r="C9" s="141"/>
      <c r="D9" s="141"/>
      <c r="E9" s="141"/>
    </row>
    <row r="10" spans="1:5" x14ac:dyDescent="0.2">
      <c r="A10" s="141"/>
      <c r="B10" s="141"/>
      <c r="C10" s="141"/>
      <c r="D10" s="141"/>
      <c r="E10" s="141"/>
    </row>
    <row r="11" spans="1:5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59" t="s">
        <v>1495</v>
      </c>
    </row>
    <row r="12" spans="1:5" ht="15.75" customHeight="1" x14ac:dyDescent="0.2">
      <c r="A12" s="142" t="s">
        <v>1877</v>
      </c>
      <c r="B12" s="146" t="s">
        <v>1508</v>
      </c>
      <c r="C12" s="161">
        <v>2</v>
      </c>
      <c r="D12" s="139">
        <v>23</v>
      </c>
      <c r="E12" s="206">
        <f>C12*D12</f>
        <v>46</v>
      </c>
    </row>
    <row r="13" spans="1:5" ht="15.75" customHeight="1" x14ac:dyDescent="0.2">
      <c r="A13" s="171" t="s">
        <v>84</v>
      </c>
      <c r="B13" s="146"/>
      <c r="C13" s="143"/>
      <c r="D13" s="130"/>
      <c r="E13" s="170">
        <f>SUM(E12:E12)</f>
        <v>46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16.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6">
    <tabColor indexed="57"/>
  </sheetPr>
  <dimension ref="A2:F29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132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70</v>
      </c>
      <c r="E5" s="144" t="e">
        <f>B5/C5*D5</f>
        <v>#REF!</v>
      </c>
      <c r="F5" s="141"/>
    </row>
    <row r="6" spans="1:6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60</v>
      </c>
      <c r="E6" s="144" t="e">
        <f>B6/C6*D6</f>
        <v>#REF!</v>
      </c>
      <c r="F6" s="141"/>
    </row>
    <row r="7" spans="1:6" ht="18" customHeight="1" x14ac:dyDescent="0.2">
      <c r="A7" s="138"/>
      <c r="B7" s="146"/>
      <c r="C7" s="208"/>
      <c r="D7" s="139"/>
      <c r="E7" s="144"/>
      <c r="F7" s="141"/>
    </row>
    <row r="8" spans="1:6" ht="18" customHeight="1" x14ac:dyDescent="0.2">
      <c r="A8" s="138" t="s">
        <v>1490</v>
      </c>
      <c r="B8" s="146"/>
      <c r="C8" s="208"/>
      <c r="D8" s="139"/>
      <c r="E8" s="144" t="e">
        <f>SUM(E5:E7)</f>
        <v>#REF!</v>
      </c>
      <c r="F8" s="141"/>
    </row>
    <row r="9" spans="1:6" x14ac:dyDescent="0.2">
      <c r="A9" s="141"/>
      <c r="B9" s="141"/>
      <c r="C9" s="141"/>
      <c r="D9" s="141"/>
      <c r="E9" s="141"/>
      <c r="F9" s="141"/>
    </row>
    <row r="10" spans="1:6" x14ac:dyDescent="0.2">
      <c r="A10" s="141"/>
      <c r="B10" s="141"/>
      <c r="C10" s="141"/>
      <c r="D10" s="141"/>
      <c r="E10" s="141"/>
      <c r="F10" s="141"/>
    </row>
    <row r="11" spans="1:6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59" t="s">
        <v>1495</v>
      </c>
      <c r="F11" s="141"/>
    </row>
    <row r="12" spans="1:6" ht="17.25" customHeight="1" x14ac:dyDescent="0.2">
      <c r="A12" s="142" t="s">
        <v>1877</v>
      </c>
      <c r="B12" s="146" t="s">
        <v>1508</v>
      </c>
      <c r="C12" s="161">
        <v>2</v>
      </c>
      <c r="D12" s="139">
        <v>23</v>
      </c>
      <c r="E12" s="206">
        <f>C12*D12</f>
        <v>46</v>
      </c>
      <c r="F12" s="141"/>
    </row>
    <row r="13" spans="1:6" ht="16.5" customHeight="1" x14ac:dyDescent="0.2">
      <c r="A13" s="171" t="s">
        <v>84</v>
      </c>
      <c r="B13" s="146"/>
      <c r="C13" s="143"/>
      <c r="D13" s="130"/>
      <c r="E13" s="170">
        <f>SUM(E12:E12)</f>
        <v>46</v>
      </c>
    </row>
    <row r="15" spans="1:6" ht="17.25" customHeight="1" x14ac:dyDescent="0.2">
      <c r="A15" s="172" t="s">
        <v>1496</v>
      </c>
      <c r="B15" s="107"/>
      <c r="C15" s="107"/>
    </row>
    <row r="16" spans="1:6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18">
        <v>540.6</v>
      </c>
    </row>
    <row r="19" spans="1:3" ht="19.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>
        <f>C18</f>
        <v>540.6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0.75" hidden="1" customHeight="1" x14ac:dyDescent="0.2">
      <c r="A26" s="404" t="s">
        <v>1506</v>
      </c>
      <c r="B26" s="404"/>
      <c r="C26" s="110"/>
    </row>
    <row r="29" spans="1:3" x14ac:dyDescent="0.2">
      <c r="A29" s="137" t="s">
        <v>1864</v>
      </c>
      <c r="C29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6">
    <tabColor indexed="57"/>
  </sheetPr>
  <dimension ref="A2:G29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7" x14ac:dyDescent="0.2">
      <c r="A2" s="107"/>
      <c r="B2" s="107"/>
    </row>
    <row r="3" spans="1:7" ht="28.5" customHeight="1" x14ac:dyDescent="0.2">
      <c r="A3" s="411" t="s">
        <v>133</v>
      </c>
      <c r="B3" s="412"/>
      <c r="C3" s="412"/>
      <c r="D3" s="412"/>
      <c r="E3" s="412"/>
    </row>
    <row r="4" spans="1:7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7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100</v>
      </c>
      <c r="E5" s="144" t="e">
        <f>B5/C5*D5</f>
        <v>#REF!</v>
      </c>
      <c r="F5" s="141"/>
      <c r="G5" s="141"/>
    </row>
    <row r="6" spans="1:7" ht="18" customHeight="1" x14ac:dyDescent="0.2">
      <c r="A6" s="138" t="s">
        <v>462</v>
      </c>
      <c r="B6" s="146" t="e">
        <f>#REF!</f>
        <v>#REF!</v>
      </c>
      <c r="C6" s="208">
        <v>9870</v>
      </c>
      <c r="D6" s="139">
        <v>100</v>
      </c>
      <c r="E6" s="144" t="e">
        <f>B6/C6*D6</f>
        <v>#REF!</v>
      </c>
      <c r="F6" s="141"/>
      <c r="G6" s="141"/>
    </row>
    <row r="7" spans="1:7" ht="18" customHeight="1" x14ac:dyDescent="0.2">
      <c r="A7" s="138" t="s">
        <v>1507</v>
      </c>
      <c r="B7" s="146" t="e">
        <f>#REF!</f>
        <v>#REF!</v>
      </c>
      <c r="C7" s="208">
        <v>9870</v>
      </c>
      <c r="D7" s="139">
        <v>30</v>
      </c>
      <c r="E7" s="144" t="e">
        <f>B7/C7*D7</f>
        <v>#REF!</v>
      </c>
      <c r="F7" s="141"/>
      <c r="G7" s="141"/>
    </row>
    <row r="8" spans="1:7" ht="18" customHeight="1" x14ac:dyDescent="0.2">
      <c r="A8" s="138" t="s">
        <v>1490</v>
      </c>
      <c r="B8" s="146"/>
      <c r="C8" s="208"/>
      <c r="D8" s="139"/>
      <c r="E8" s="144" t="e">
        <f>SUM(E5:E7)</f>
        <v>#REF!</v>
      </c>
      <c r="F8" s="141"/>
      <c r="G8" s="141"/>
    </row>
    <row r="9" spans="1:7" x14ac:dyDescent="0.2">
      <c r="A9" s="141"/>
      <c r="B9" s="141"/>
      <c r="C9" s="141"/>
      <c r="D9" s="141"/>
      <c r="E9" s="141"/>
      <c r="F9" s="141"/>
      <c r="G9" s="141"/>
    </row>
    <row r="10" spans="1:7" x14ac:dyDescent="0.2">
      <c r="A10" s="141"/>
      <c r="B10" s="141"/>
      <c r="C10" s="141"/>
      <c r="D10" s="141"/>
      <c r="E10" s="141"/>
      <c r="F10" s="141"/>
      <c r="G10" s="141"/>
    </row>
    <row r="11" spans="1:7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59" t="s">
        <v>1495</v>
      </c>
      <c r="F11" s="141"/>
      <c r="G11" s="141"/>
    </row>
    <row r="12" spans="1:7" ht="17.25" customHeight="1" x14ac:dyDescent="0.2">
      <c r="A12" s="142" t="s">
        <v>1877</v>
      </c>
      <c r="B12" s="146" t="s">
        <v>1508</v>
      </c>
      <c r="C12" s="161">
        <v>2</v>
      </c>
      <c r="D12" s="139">
        <v>8.64</v>
      </c>
      <c r="E12" s="206">
        <f>C12*D12</f>
        <v>17.28</v>
      </c>
      <c r="F12" s="141"/>
      <c r="G12" s="141"/>
    </row>
    <row r="13" spans="1:7" ht="16.5" customHeight="1" x14ac:dyDescent="0.2">
      <c r="A13" s="171" t="s">
        <v>84</v>
      </c>
      <c r="B13" s="146"/>
      <c r="C13" s="143"/>
      <c r="D13" s="130"/>
      <c r="E13" s="170">
        <f>SUM(E12:E12)</f>
        <v>17.28</v>
      </c>
    </row>
    <row r="15" spans="1:7" ht="17.25" customHeight="1" x14ac:dyDescent="0.2">
      <c r="A15" s="172" t="s">
        <v>1496</v>
      </c>
      <c r="B15" s="107"/>
      <c r="C15" s="107"/>
    </row>
    <row r="16" spans="1:7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19.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17.28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0.75" hidden="1" customHeight="1" x14ac:dyDescent="0.2">
      <c r="A26" s="404" t="s">
        <v>1506</v>
      </c>
      <c r="B26" s="404"/>
      <c r="C26" s="110"/>
    </row>
    <row r="29" spans="1:3" x14ac:dyDescent="0.2">
      <c r="A29" s="137" t="s">
        <v>1864</v>
      </c>
      <c r="C29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7">
    <tabColor indexed="57"/>
  </sheetPr>
  <dimension ref="A2:F29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134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110</v>
      </c>
      <c r="E5" s="144" t="e">
        <f>B5/C5*D5</f>
        <v>#REF!</v>
      </c>
    </row>
    <row r="6" spans="1:6" ht="18" customHeight="1" x14ac:dyDescent="0.2">
      <c r="A6" s="138" t="s">
        <v>1489</v>
      </c>
      <c r="B6" s="146" t="e">
        <f>#REF!</f>
        <v>#REF!</v>
      </c>
      <c r="C6" s="208">
        <v>9870</v>
      </c>
      <c r="D6" s="139">
        <v>100</v>
      </c>
      <c r="E6" s="144" t="e">
        <f>B6/C6*D6</f>
        <v>#REF!</v>
      </c>
    </row>
    <row r="7" spans="1:6" ht="18" customHeight="1" x14ac:dyDescent="0.2">
      <c r="A7" s="138"/>
      <c r="B7" s="146"/>
      <c r="C7" s="208"/>
      <c r="D7" s="139"/>
      <c r="E7" s="144"/>
    </row>
    <row r="8" spans="1:6" ht="18" customHeight="1" x14ac:dyDescent="0.2">
      <c r="A8" s="138" t="s">
        <v>1490</v>
      </c>
      <c r="B8" s="146"/>
      <c r="C8" s="208"/>
      <c r="D8" s="139"/>
      <c r="E8" s="144" t="e">
        <f>SUM(E5:E7)</f>
        <v>#REF!</v>
      </c>
    </row>
    <row r="9" spans="1:6" x14ac:dyDescent="0.2">
      <c r="A9" s="141"/>
      <c r="B9" s="141"/>
      <c r="C9" s="141"/>
      <c r="D9" s="141"/>
      <c r="E9" s="141"/>
    </row>
    <row r="10" spans="1:6" x14ac:dyDescent="0.2">
      <c r="A10" s="141"/>
      <c r="B10" s="141"/>
      <c r="C10" s="141"/>
      <c r="D10" s="141"/>
      <c r="E10" s="141"/>
    </row>
    <row r="11" spans="1:6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59" t="s">
        <v>1495</v>
      </c>
      <c r="F11" s="140"/>
    </row>
    <row r="12" spans="1:6" ht="17.25" customHeight="1" x14ac:dyDescent="0.2">
      <c r="A12" s="142" t="s">
        <v>1877</v>
      </c>
      <c r="B12" s="146" t="s">
        <v>1508</v>
      </c>
      <c r="C12" s="161">
        <v>2</v>
      </c>
      <c r="D12" s="139">
        <v>23</v>
      </c>
      <c r="E12" s="206">
        <f>C12*D12</f>
        <v>46</v>
      </c>
    </row>
    <row r="13" spans="1:6" ht="16.5" customHeight="1" x14ac:dyDescent="0.2">
      <c r="A13" s="171" t="s">
        <v>84</v>
      </c>
      <c r="B13" s="146"/>
      <c r="C13" s="143"/>
      <c r="D13" s="130"/>
      <c r="E13" s="170">
        <f>SUM(E12:E12)</f>
        <v>46</v>
      </c>
    </row>
    <row r="15" spans="1:6" ht="17.25" customHeight="1" x14ac:dyDescent="0.2">
      <c r="A15" s="172" t="s">
        <v>1496</v>
      </c>
      <c r="B15" s="107"/>
      <c r="C15" s="107"/>
    </row>
    <row r="16" spans="1:6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19.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0.75" hidden="1" customHeight="1" x14ac:dyDescent="0.2">
      <c r="A26" s="404" t="s">
        <v>1506</v>
      </c>
      <c r="B26" s="404"/>
      <c r="C26" s="110"/>
    </row>
    <row r="29" spans="1:3" x14ac:dyDescent="0.2">
      <c r="A29" s="137" t="s">
        <v>1864</v>
      </c>
      <c r="C29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8">
    <tabColor indexed="57"/>
  </sheetPr>
  <dimension ref="A2:E29"/>
  <sheetViews>
    <sheetView workbookViewId="0">
      <selection activeCell="I12" sqref="I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135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130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#REF!</f>
        <v>#REF!</v>
      </c>
      <c r="C6" s="208">
        <v>9870</v>
      </c>
      <c r="D6" s="139">
        <v>125</v>
      </c>
      <c r="E6" s="144" t="e">
        <f>B6/C6*D6</f>
        <v>#REF!</v>
      </c>
    </row>
    <row r="7" spans="1:5" ht="18" customHeight="1" x14ac:dyDescent="0.2">
      <c r="A7" s="138"/>
      <c r="B7" s="146"/>
      <c r="C7" s="208"/>
      <c r="D7" s="139"/>
      <c r="E7" s="144"/>
    </row>
    <row r="8" spans="1:5" ht="18" customHeight="1" x14ac:dyDescent="0.2">
      <c r="A8" s="138" t="s">
        <v>1490</v>
      </c>
      <c r="B8" s="146"/>
      <c r="C8" s="208"/>
      <c r="D8" s="139"/>
      <c r="E8" s="144" t="e">
        <f>SUM(E5:E7)</f>
        <v>#REF!</v>
      </c>
    </row>
    <row r="9" spans="1:5" x14ac:dyDescent="0.2">
      <c r="A9" s="141"/>
      <c r="B9" s="141"/>
      <c r="C9" s="141"/>
      <c r="D9" s="141"/>
      <c r="E9" s="141"/>
    </row>
    <row r="10" spans="1:5" x14ac:dyDescent="0.2">
      <c r="A10" s="141"/>
      <c r="B10" s="141"/>
      <c r="C10" s="141"/>
      <c r="D10" s="141"/>
      <c r="E10" s="141"/>
    </row>
    <row r="11" spans="1:5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59" t="s">
        <v>1495</v>
      </c>
    </row>
    <row r="12" spans="1:5" ht="17.25" customHeight="1" x14ac:dyDescent="0.2">
      <c r="A12" s="142" t="s">
        <v>1877</v>
      </c>
      <c r="B12" s="146" t="s">
        <v>1508</v>
      </c>
      <c r="C12" s="161">
        <v>2</v>
      </c>
      <c r="D12" s="139">
        <v>23</v>
      </c>
      <c r="E12" s="206">
        <f>C12*D12</f>
        <v>46</v>
      </c>
    </row>
    <row r="13" spans="1:5" ht="16.5" customHeight="1" x14ac:dyDescent="0.2">
      <c r="A13" s="171" t="s">
        <v>84</v>
      </c>
      <c r="B13" s="146"/>
      <c r="C13" s="143"/>
      <c r="D13" s="130"/>
      <c r="E13" s="170">
        <f>SUM(E12:E12)</f>
        <v>46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19.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0.75" hidden="1" customHeight="1" x14ac:dyDescent="0.2">
      <c r="A26" s="404" t="s">
        <v>1506</v>
      </c>
      <c r="B26" s="404"/>
      <c r="C26" s="110"/>
    </row>
    <row r="28" spans="1:3" ht="25.5" customHeight="1" x14ac:dyDescent="0.2"/>
    <row r="29" spans="1:3" x14ac:dyDescent="0.2">
      <c r="A29" s="137" t="s">
        <v>1864</v>
      </c>
      <c r="C29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9">
    <tabColor indexed="57"/>
  </sheetPr>
  <dimension ref="A2:E29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136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53</v>
      </c>
      <c r="E5" s="11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50</v>
      </c>
      <c r="E6" s="114" t="e">
        <f>B6/C6*D6</f>
        <v>#REF!</v>
      </c>
    </row>
    <row r="7" spans="1:5" ht="18" customHeight="1" x14ac:dyDescent="0.2">
      <c r="A7" s="138"/>
      <c r="B7" s="146"/>
      <c r="C7" s="208"/>
      <c r="D7" s="139"/>
      <c r="E7" s="114"/>
    </row>
    <row r="8" spans="1:5" ht="18" customHeight="1" x14ac:dyDescent="0.2">
      <c r="A8" s="138" t="s">
        <v>1490</v>
      </c>
      <c r="B8" s="146"/>
      <c r="C8" s="208"/>
      <c r="D8" s="139"/>
      <c r="E8" s="114" t="e">
        <f>SUM(E5:E7)</f>
        <v>#REF!</v>
      </c>
    </row>
    <row r="9" spans="1:5" x14ac:dyDescent="0.2">
      <c r="A9" s="141"/>
      <c r="B9" s="141"/>
      <c r="C9" s="141"/>
      <c r="D9" s="141"/>
    </row>
    <row r="10" spans="1:5" x14ac:dyDescent="0.2">
      <c r="A10" s="141"/>
      <c r="B10" s="141"/>
      <c r="C10" s="141"/>
      <c r="D10" s="141"/>
    </row>
    <row r="11" spans="1:5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16" t="s">
        <v>1495</v>
      </c>
    </row>
    <row r="12" spans="1:5" ht="17.25" customHeight="1" x14ac:dyDescent="0.2">
      <c r="A12" s="142" t="s">
        <v>1877</v>
      </c>
      <c r="B12" s="146" t="s">
        <v>1508</v>
      </c>
      <c r="C12" s="161">
        <v>2</v>
      </c>
      <c r="D12" s="139">
        <v>23</v>
      </c>
      <c r="E12" s="125">
        <f>C12*D12</f>
        <v>46</v>
      </c>
    </row>
    <row r="13" spans="1:5" ht="16.5" customHeight="1" x14ac:dyDescent="0.2">
      <c r="A13" s="171" t="s">
        <v>84</v>
      </c>
      <c r="B13" s="146"/>
      <c r="C13" s="143"/>
      <c r="D13" s="130"/>
      <c r="E13" s="170">
        <f>SUM(E12:E12)</f>
        <v>46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19.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0.75" hidden="1" customHeight="1" x14ac:dyDescent="0.2">
      <c r="A26" s="404" t="s">
        <v>1506</v>
      </c>
      <c r="B26" s="404"/>
      <c r="C26" s="110"/>
    </row>
    <row r="28" spans="1:3" ht="25.5" customHeight="1" x14ac:dyDescent="0.2"/>
    <row r="29" spans="1:3" x14ac:dyDescent="0.2">
      <c r="A29" s="137" t="s">
        <v>1864</v>
      </c>
      <c r="C29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7"/>
  </sheetPr>
  <dimension ref="A2:E31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4.25" x14ac:dyDescent="0.2">
      <c r="A3" s="124" t="s">
        <v>2092</v>
      </c>
      <c r="B3" s="107"/>
    </row>
    <row r="4" spans="1:5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5</v>
      </c>
      <c r="E5" s="207" t="e">
        <f>B5/C5*D5</f>
        <v>#REF!</v>
      </c>
    </row>
    <row r="6" spans="1:5" ht="18" customHeight="1" x14ac:dyDescent="0.2">
      <c r="A6" s="123"/>
      <c r="B6" s="158"/>
      <c r="C6" s="185"/>
      <c r="D6" s="139"/>
      <c r="E6" s="207"/>
    </row>
    <row r="7" spans="1:5" ht="18" customHeight="1" x14ac:dyDescent="0.2">
      <c r="A7" s="123" t="s">
        <v>1490</v>
      </c>
      <c r="B7" s="158"/>
      <c r="C7" s="185"/>
      <c r="D7" s="136"/>
      <c r="E7" s="207" t="e">
        <f>E5+E6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ht="16.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206">
        <f>C11*D11</f>
        <v>23</v>
      </c>
    </row>
    <row r="12" spans="1:5" ht="16.5" customHeight="1" x14ac:dyDescent="0.2">
      <c r="A12" s="142"/>
      <c r="B12" s="146"/>
      <c r="C12" s="161"/>
      <c r="D12" s="139"/>
      <c r="E12" s="206"/>
    </row>
    <row r="13" spans="1:5" ht="14.25" customHeight="1" x14ac:dyDescent="0.2">
      <c r="A13" s="142"/>
      <c r="B13" s="146"/>
      <c r="C13" s="143"/>
      <c r="D13" s="139"/>
      <c r="E13" s="144"/>
    </row>
    <row r="14" spans="1:5" ht="16.5" customHeight="1" x14ac:dyDescent="0.2">
      <c r="A14" s="138" t="s">
        <v>84</v>
      </c>
      <c r="B14" s="123"/>
      <c r="C14" s="123"/>
      <c r="D14" s="123"/>
      <c r="E14" s="207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7.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19.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21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1" spans="1:4" x14ac:dyDescent="0.2">
      <c r="A31" s="137" t="s">
        <v>1864</v>
      </c>
      <c r="C31" s="137" t="s">
        <v>1881</v>
      </c>
    </row>
  </sheetData>
  <mergeCells count="10">
    <mergeCell ref="A24:B24"/>
    <mergeCell ref="A25:B25"/>
    <mergeCell ref="A26:B26"/>
    <mergeCell ref="A27:B27"/>
    <mergeCell ref="A17:B17"/>
    <mergeCell ref="A18:B18"/>
    <mergeCell ref="A19:B19"/>
    <mergeCell ref="A23:B23"/>
    <mergeCell ref="A22:B22"/>
    <mergeCell ref="A21:B21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0">
    <tabColor indexed="57"/>
  </sheetPr>
  <dimension ref="A2:E29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137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65</v>
      </c>
      <c r="E5" s="11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60</v>
      </c>
      <c r="E6" s="114" t="e">
        <f>B6/C6*D6</f>
        <v>#REF!</v>
      </c>
    </row>
    <row r="7" spans="1:5" ht="18" customHeight="1" x14ac:dyDescent="0.2">
      <c r="A7" s="138"/>
      <c r="B7" s="146"/>
      <c r="C7" s="208"/>
      <c r="D7" s="139"/>
      <c r="E7" s="114"/>
    </row>
    <row r="8" spans="1:5" ht="18" customHeight="1" x14ac:dyDescent="0.2">
      <c r="A8" s="138" t="s">
        <v>1490</v>
      </c>
      <c r="B8" s="146"/>
      <c r="C8" s="208"/>
      <c r="D8" s="139"/>
      <c r="E8" s="114" t="e">
        <f>SUM(E5:E7)</f>
        <v>#REF!</v>
      </c>
    </row>
    <row r="9" spans="1:5" x14ac:dyDescent="0.2">
      <c r="A9" s="141"/>
      <c r="B9" s="141"/>
      <c r="C9" s="141"/>
      <c r="D9" s="141"/>
    </row>
    <row r="10" spans="1:5" x14ac:dyDescent="0.2">
      <c r="A10" s="141"/>
      <c r="B10" s="141"/>
      <c r="C10" s="141"/>
      <c r="D10" s="141"/>
    </row>
    <row r="11" spans="1:5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16" t="s">
        <v>1495</v>
      </c>
    </row>
    <row r="12" spans="1:5" ht="17.25" customHeight="1" x14ac:dyDescent="0.2">
      <c r="A12" s="142" t="s">
        <v>1877</v>
      </c>
      <c r="B12" s="146" t="s">
        <v>1508</v>
      </c>
      <c r="C12" s="161">
        <v>2</v>
      </c>
      <c r="D12" s="139">
        <v>23</v>
      </c>
      <c r="E12" s="125">
        <f>C12*D12</f>
        <v>46</v>
      </c>
    </row>
    <row r="13" spans="1:5" ht="16.5" customHeight="1" x14ac:dyDescent="0.2">
      <c r="A13" s="171" t="s">
        <v>84</v>
      </c>
      <c r="B13" s="146"/>
      <c r="C13" s="143"/>
      <c r="D13" s="130"/>
      <c r="E13" s="170">
        <f>SUM(E12:E12)</f>
        <v>46</v>
      </c>
    </row>
    <row r="14" spans="1:5" ht="30" customHeight="1" x14ac:dyDescent="0.2"/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19.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0.75" hidden="1" customHeight="1" x14ac:dyDescent="0.2">
      <c r="A26" s="404" t="s">
        <v>1506</v>
      </c>
      <c r="B26" s="404"/>
      <c r="C26" s="110"/>
    </row>
    <row r="28" spans="1:3" ht="25.5" customHeight="1" x14ac:dyDescent="0.2"/>
    <row r="29" spans="1:3" x14ac:dyDescent="0.2">
      <c r="A29" s="137" t="s">
        <v>1864</v>
      </c>
      <c r="C29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2">
    <tabColor indexed="57"/>
  </sheetPr>
  <dimension ref="A2:G30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7" x14ac:dyDescent="0.2">
      <c r="A2" s="107"/>
      <c r="B2" s="107"/>
    </row>
    <row r="3" spans="1:7" ht="28.5" customHeight="1" x14ac:dyDescent="0.2">
      <c r="A3" s="411" t="s">
        <v>138</v>
      </c>
      <c r="B3" s="412"/>
      <c r="C3" s="412"/>
      <c r="D3" s="412"/>
      <c r="E3" s="412"/>
    </row>
    <row r="4" spans="1:7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7" ht="18" customHeight="1" x14ac:dyDescent="0.2">
      <c r="A5" s="120" t="s">
        <v>1489</v>
      </c>
      <c r="B5" s="146" t="e">
        <f>#REF!</f>
        <v>#REF!</v>
      </c>
      <c r="C5" s="208">
        <v>9870</v>
      </c>
      <c r="D5" s="139">
        <v>60</v>
      </c>
      <c r="E5" s="147" t="e">
        <f>B5/C5*D5</f>
        <v>#REF!</v>
      </c>
      <c r="F5" s="140"/>
      <c r="G5" s="140"/>
    </row>
    <row r="6" spans="1:7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50</v>
      </c>
      <c r="E6" s="147" t="e">
        <f>B6/C6*D6</f>
        <v>#REF!</v>
      </c>
      <c r="F6" s="140"/>
      <c r="G6" s="140"/>
    </row>
    <row r="7" spans="1:7" ht="18" customHeight="1" x14ac:dyDescent="0.2">
      <c r="A7" s="120" t="s">
        <v>1490</v>
      </c>
      <c r="B7" s="162"/>
      <c r="C7" s="176"/>
      <c r="D7" s="130"/>
      <c r="E7" s="147" t="e">
        <f>SUM(E5:E6)</f>
        <v>#REF!</v>
      </c>
      <c r="F7" s="140"/>
      <c r="G7" s="140"/>
    </row>
    <row r="8" spans="1:7" x14ac:dyDescent="0.2">
      <c r="A8" s="140"/>
      <c r="B8" s="140"/>
      <c r="C8" s="140"/>
      <c r="D8" s="140"/>
      <c r="E8" s="140"/>
      <c r="F8" s="140"/>
      <c r="G8" s="140"/>
    </row>
    <row r="9" spans="1:7" x14ac:dyDescent="0.2">
      <c r="A9" s="140"/>
      <c r="B9" s="140"/>
      <c r="C9" s="140"/>
      <c r="D9" s="140"/>
      <c r="E9" s="140"/>
      <c r="F9" s="140"/>
      <c r="G9" s="140"/>
    </row>
    <row r="10" spans="1:7" ht="51" x14ac:dyDescent="0.2">
      <c r="A10" s="116" t="s">
        <v>1491</v>
      </c>
      <c r="B10" s="116" t="s">
        <v>1492</v>
      </c>
      <c r="C10" s="116" t="s">
        <v>1493</v>
      </c>
      <c r="D10" s="116" t="s">
        <v>1494</v>
      </c>
      <c r="E10" s="116" t="s">
        <v>1495</v>
      </c>
      <c r="F10" s="140"/>
      <c r="G10" s="140"/>
    </row>
    <row r="11" spans="1:7" ht="16.5" customHeight="1" x14ac:dyDescent="0.2">
      <c r="A11" s="142" t="s">
        <v>1877</v>
      </c>
      <c r="B11" s="146" t="s">
        <v>1508</v>
      </c>
      <c r="C11" s="160">
        <v>1</v>
      </c>
      <c r="D11" s="130">
        <v>23</v>
      </c>
      <c r="E11" s="125">
        <f>C11*D11</f>
        <v>23</v>
      </c>
      <c r="F11" s="140"/>
      <c r="G11" s="140"/>
    </row>
    <row r="12" spans="1:7" s="140" customFormat="1" ht="17.25" customHeight="1" x14ac:dyDescent="0.2">
      <c r="A12" s="145"/>
      <c r="B12" s="146"/>
      <c r="C12" s="143"/>
      <c r="D12" s="130"/>
      <c r="E12" s="125"/>
    </row>
    <row r="13" spans="1:7" ht="18" customHeight="1" x14ac:dyDescent="0.2">
      <c r="A13" s="120" t="s">
        <v>84</v>
      </c>
      <c r="B13" s="120"/>
      <c r="C13" s="120"/>
      <c r="D13" s="120"/>
      <c r="E13" s="125">
        <f>SUM(E11:E12)</f>
        <v>23</v>
      </c>
      <c r="F13" s="140"/>
      <c r="G13" s="140"/>
    </row>
    <row r="14" spans="1:7" x14ac:dyDescent="0.2">
      <c r="A14" s="140"/>
      <c r="B14" s="140"/>
      <c r="C14" s="140"/>
      <c r="D14" s="140"/>
      <c r="E14" s="140"/>
      <c r="F14" s="140"/>
      <c r="G14" s="140"/>
    </row>
    <row r="15" spans="1:7" ht="17.25" customHeight="1" x14ac:dyDescent="0.2">
      <c r="A15" s="222" t="s">
        <v>1496</v>
      </c>
      <c r="B15" s="174"/>
      <c r="C15" s="174"/>
      <c r="D15" s="140"/>
      <c r="E15" s="140"/>
      <c r="F15" s="140"/>
      <c r="G15" s="140"/>
    </row>
    <row r="16" spans="1:7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25.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23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3">
    <tabColor indexed="57"/>
  </sheetPr>
  <dimension ref="A2:E30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139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110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100</v>
      </c>
      <c r="E6" s="144" t="e">
        <f>B6/C6*D6</f>
        <v>#REF!</v>
      </c>
    </row>
    <row r="7" spans="1:5" ht="18" customHeight="1" x14ac:dyDescent="0.2">
      <c r="A7" s="138"/>
      <c r="B7" s="146"/>
      <c r="C7" s="208"/>
      <c r="D7" s="139"/>
      <c r="E7" s="144"/>
    </row>
    <row r="8" spans="1:5" ht="18" customHeight="1" x14ac:dyDescent="0.2">
      <c r="A8" s="138" t="s">
        <v>1490</v>
      </c>
      <c r="B8" s="146"/>
      <c r="C8" s="208"/>
      <c r="D8" s="139"/>
      <c r="E8" s="144" t="e">
        <f>SUM(E5:E7)</f>
        <v>#REF!</v>
      </c>
    </row>
    <row r="9" spans="1:5" x14ac:dyDescent="0.2">
      <c r="A9" s="141"/>
      <c r="B9" s="141"/>
      <c r="C9" s="141"/>
      <c r="D9" s="141"/>
      <c r="E9" s="141"/>
    </row>
    <row r="10" spans="1:5" x14ac:dyDescent="0.2">
      <c r="A10" s="141"/>
      <c r="B10" s="141"/>
      <c r="C10" s="141"/>
      <c r="D10" s="141"/>
      <c r="E10" s="141"/>
    </row>
    <row r="11" spans="1:5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59" t="s">
        <v>1495</v>
      </c>
    </row>
    <row r="12" spans="1:5" ht="25.5" customHeight="1" x14ac:dyDescent="0.2">
      <c r="A12" s="142" t="s">
        <v>1877</v>
      </c>
      <c r="B12" s="146" t="s">
        <v>1508</v>
      </c>
      <c r="C12" s="161">
        <v>2</v>
      </c>
      <c r="D12" s="139">
        <v>23</v>
      </c>
      <c r="E12" s="206">
        <f>C12*D12</f>
        <v>46</v>
      </c>
    </row>
    <row r="13" spans="1:5" ht="15.75" customHeight="1" x14ac:dyDescent="0.2">
      <c r="A13" s="171" t="s">
        <v>84</v>
      </c>
      <c r="B13" s="146"/>
      <c r="C13" s="143"/>
      <c r="D13" s="130"/>
      <c r="E13" s="170">
        <f>SUM(E12:E12)</f>
        <v>46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30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4">
    <tabColor indexed="57"/>
  </sheetPr>
  <dimension ref="A2:E29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140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83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80</v>
      </c>
      <c r="E6" s="144" t="e">
        <f>B6/C6*D6</f>
        <v>#REF!</v>
      </c>
    </row>
    <row r="7" spans="1:5" ht="18" customHeight="1" x14ac:dyDescent="0.2">
      <c r="A7" s="138"/>
      <c r="B7" s="146"/>
      <c r="C7" s="208"/>
      <c r="D7" s="139"/>
      <c r="E7" s="144"/>
    </row>
    <row r="8" spans="1:5" ht="18" customHeight="1" x14ac:dyDescent="0.2">
      <c r="A8" s="138" t="s">
        <v>1490</v>
      </c>
      <c r="B8" s="146"/>
      <c r="C8" s="208"/>
      <c r="D8" s="139"/>
      <c r="E8" s="144" t="e">
        <f>SUM(E5:E7)</f>
        <v>#REF!</v>
      </c>
    </row>
    <row r="9" spans="1:5" x14ac:dyDescent="0.2">
      <c r="A9" s="141"/>
      <c r="B9" s="141"/>
      <c r="C9" s="141"/>
      <c r="D9" s="141"/>
      <c r="E9" s="141"/>
    </row>
    <row r="10" spans="1:5" x14ac:dyDescent="0.2">
      <c r="A10" s="141"/>
      <c r="B10" s="141"/>
      <c r="C10" s="141"/>
      <c r="D10" s="141"/>
      <c r="E10" s="141"/>
    </row>
    <row r="11" spans="1:5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59" t="s">
        <v>1495</v>
      </c>
    </row>
    <row r="12" spans="1:5" ht="16.5" customHeight="1" x14ac:dyDescent="0.2">
      <c r="A12" s="142" t="s">
        <v>1877</v>
      </c>
      <c r="B12" s="146" t="s">
        <v>1508</v>
      </c>
      <c r="C12" s="161">
        <v>2</v>
      </c>
      <c r="D12" s="139">
        <v>23</v>
      </c>
      <c r="E12" s="206">
        <f>C12*D12</f>
        <v>46</v>
      </c>
    </row>
    <row r="13" spans="1:5" ht="17.25" customHeight="1" x14ac:dyDescent="0.2">
      <c r="A13" s="171" t="s">
        <v>84</v>
      </c>
      <c r="B13" s="146"/>
      <c r="C13" s="143"/>
      <c r="D13" s="130"/>
      <c r="E13" s="170">
        <f>SUM(E12:E12)</f>
        <v>46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18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28" spans="1:3" ht="23.25" customHeight="1" x14ac:dyDescent="0.2"/>
    <row r="29" spans="1:3" x14ac:dyDescent="0.2">
      <c r="A29" s="137" t="s">
        <v>1864</v>
      </c>
      <c r="C29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4">
    <tabColor indexed="57"/>
  </sheetPr>
  <dimension ref="A2:E29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1205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16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90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90</v>
      </c>
      <c r="E6" s="144" t="e">
        <f>B6/C6*D6</f>
        <v>#REF!</v>
      </c>
    </row>
    <row r="7" spans="1:5" ht="18" customHeight="1" x14ac:dyDescent="0.2">
      <c r="A7" s="138"/>
      <c r="B7" s="146"/>
      <c r="C7" s="208"/>
      <c r="D7" s="139"/>
      <c r="E7" s="144"/>
    </row>
    <row r="8" spans="1:5" ht="18" customHeight="1" x14ac:dyDescent="0.2">
      <c r="A8" s="138" t="s">
        <v>1490</v>
      </c>
      <c r="B8" s="146"/>
      <c r="C8" s="208"/>
      <c r="D8" s="139"/>
      <c r="E8" s="144" t="e">
        <f>SUM(E5:E7)</f>
        <v>#REF!</v>
      </c>
    </row>
    <row r="9" spans="1:5" x14ac:dyDescent="0.2">
      <c r="A9" s="141"/>
      <c r="B9" s="141"/>
      <c r="C9" s="141"/>
      <c r="D9" s="141"/>
      <c r="E9" s="141"/>
    </row>
    <row r="10" spans="1:5" x14ac:dyDescent="0.2">
      <c r="A10" s="141"/>
      <c r="B10" s="141"/>
      <c r="C10" s="141"/>
      <c r="D10" s="141"/>
      <c r="E10" s="141"/>
    </row>
    <row r="11" spans="1:5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59" t="s">
        <v>1495</v>
      </c>
    </row>
    <row r="12" spans="1:5" ht="16.5" customHeight="1" x14ac:dyDescent="0.2">
      <c r="A12" s="142" t="s">
        <v>1877</v>
      </c>
      <c r="B12" s="146" t="s">
        <v>1508</v>
      </c>
      <c r="C12" s="161">
        <v>2</v>
      </c>
      <c r="D12" s="139">
        <v>23</v>
      </c>
      <c r="E12" s="206">
        <f>C12*D12</f>
        <v>46</v>
      </c>
    </row>
    <row r="13" spans="1:5" ht="17.25" customHeight="1" x14ac:dyDescent="0.2">
      <c r="A13" s="171" t="s">
        <v>84</v>
      </c>
      <c r="B13" s="146"/>
      <c r="C13" s="143"/>
      <c r="D13" s="139"/>
      <c r="E13" s="170">
        <f>SUM(E12:E12)</f>
        <v>46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18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28" spans="1:3" ht="23.25" customHeight="1" x14ac:dyDescent="0.2"/>
    <row r="29" spans="1:3" x14ac:dyDescent="0.2">
      <c r="A29" s="137" t="s">
        <v>1864</v>
      </c>
      <c r="C29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5">
    <tabColor indexed="57"/>
  </sheetPr>
  <dimension ref="A2:F29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141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110</v>
      </c>
      <c r="E5" s="144" t="e">
        <f>B5/C5*D5</f>
        <v>#REF!</v>
      </c>
      <c r="F5" s="141"/>
    </row>
    <row r="6" spans="1:6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100</v>
      </c>
      <c r="E6" s="144" t="e">
        <f>B6/C6*D6</f>
        <v>#REF!</v>
      </c>
      <c r="F6" s="141"/>
    </row>
    <row r="7" spans="1:6" ht="18" customHeight="1" x14ac:dyDescent="0.2">
      <c r="A7" s="138"/>
      <c r="B7" s="146"/>
      <c r="C7" s="208"/>
      <c r="D7" s="139"/>
      <c r="E7" s="144"/>
      <c r="F7" s="141"/>
    </row>
    <row r="8" spans="1:6" ht="18" customHeight="1" x14ac:dyDescent="0.2">
      <c r="A8" s="138" t="s">
        <v>1490</v>
      </c>
      <c r="B8" s="146"/>
      <c r="C8" s="208"/>
      <c r="D8" s="139"/>
      <c r="E8" s="144" t="e">
        <f>SUM(E5:E7)</f>
        <v>#REF!</v>
      </c>
      <c r="F8" s="141"/>
    </row>
    <row r="9" spans="1:6" x14ac:dyDescent="0.2">
      <c r="A9" s="141"/>
      <c r="B9" s="141"/>
      <c r="C9" s="141"/>
      <c r="D9" s="141"/>
      <c r="E9" s="141"/>
      <c r="F9" s="141"/>
    </row>
    <row r="10" spans="1:6" x14ac:dyDescent="0.2">
      <c r="A10" s="141"/>
      <c r="B10" s="141"/>
      <c r="C10" s="141"/>
      <c r="D10" s="141"/>
      <c r="E10" s="141"/>
      <c r="F10" s="141"/>
    </row>
    <row r="11" spans="1:6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59" t="s">
        <v>1495</v>
      </c>
      <c r="F11" s="141"/>
    </row>
    <row r="12" spans="1:6" ht="16.5" customHeight="1" x14ac:dyDescent="0.2">
      <c r="A12" s="142" t="s">
        <v>1877</v>
      </c>
      <c r="B12" s="146" t="s">
        <v>1508</v>
      </c>
      <c r="C12" s="161">
        <v>2</v>
      </c>
      <c r="D12" s="139">
        <v>23</v>
      </c>
      <c r="E12" s="206">
        <f>C12*D12</f>
        <v>46</v>
      </c>
      <c r="F12" s="141"/>
    </row>
    <row r="13" spans="1:6" ht="17.25" customHeight="1" x14ac:dyDescent="0.2">
      <c r="A13" s="171" t="s">
        <v>84</v>
      </c>
      <c r="B13" s="146"/>
      <c r="C13" s="143"/>
      <c r="D13" s="139"/>
      <c r="E13" s="170">
        <f>SUM(E12:E12)</f>
        <v>46</v>
      </c>
      <c r="F13" s="141"/>
    </row>
    <row r="15" spans="1:6" ht="17.25" customHeight="1" x14ac:dyDescent="0.2">
      <c r="A15" s="172" t="s">
        <v>1496</v>
      </c>
      <c r="B15" s="107"/>
      <c r="C15" s="107"/>
    </row>
    <row r="16" spans="1:6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18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28" spans="1:3" ht="23.25" customHeight="1" x14ac:dyDescent="0.2"/>
    <row r="29" spans="1:3" x14ac:dyDescent="0.2">
      <c r="A29" s="137" t="s">
        <v>1864</v>
      </c>
      <c r="C29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1">
    <tabColor indexed="57"/>
  </sheetPr>
  <dimension ref="A2:E29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142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100</v>
      </c>
      <c r="E5" s="186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93</v>
      </c>
      <c r="E6" s="186" t="e">
        <f>B6/C6*D6</f>
        <v>#REF!</v>
      </c>
    </row>
    <row r="7" spans="1:5" ht="18" customHeight="1" x14ac:dyDescent="0.2">
      <c r="A7" s="123"/>
      <c r="B7" s="158"/>
      <c r="C7" s="185"/>
      <c r="D7" s="139"/>
      <c r="E7" s="186"/>
    </row>
    <row r="8" spans="1:5" ht="18" customHeight="1" x14ac:dyDescent="0.2">
      <c r="A8" s="123" t="s">
        <v>1490</v>
      </c>
      <c r="B8" s="158"/>
      <c r="C8" s="185"/>
      <c r="D8" s="136"/>
      <c r="E8" s="186" t="e">
        <f>SUM(E5:E7)</f>
        <v>#REF!</v>
      </c>
    </row>
    <row r="9" spans="1:5" x14ac:dyDescent="0.2">
      <c r="A9" s="137"/>
      <c r="B9" s="137"/>
      <c r="C9" s="137"/>
      <c r="D9" s="137"/>
      <c r="E9" s="137"/>
    </row>
    <row r="10" spans="1:5" x14ac:dyDescent="0.2">
      <c r="A10" s="137"/>
      <c r="B10" s="137"/>
      <c r="C10" s="137"/>
      <c r="D10" s="137"/>
      <c r="E10" s="137"/>
    </row>
    <row r="11" spans="1:5" ht="51" x14ac:dyDescent="0.2">
      <c r="A11" s="134" t="s">
        <v>1491</v>
      </c>
      <c r="B11" s="134" t="s">
        <v>1492</v>
      </c>
      <c r="C11" s="134" t="s">
        <v>1493</v>
      </c>
      <c r="D11" s="159" t="s">
        <v>1494</v>
      </c>
      <c r="E11" s="159" t="s">
        <v>1495</v>
      </c>
    </row>
    <row r="12" spans="1:5" ht="16.5" customHeight="1" x14ac:dyDescent="0.2">
      <c r="A12" s="142" t="s">
        <v>1877</v>
      </c>
      <c r="B12" s="146" t="s">
        <v>1508</v>
      </c>
      <c r="C12" s="161">
        <v>2</v>
      </c>
      <c r="D12" s="139">
        <v>23</v>
      </c>
      <c r="E12" s="206">
        <f>C12*D12</f>
        <v>46</v>
      </c>
    </row>
    <row r="13" spans="1:5" ht="17.25" customHeight="1" x14ac:dyDescent="0.2">
      <c r="A13" s="171" t="s">
        <v>84</v>
      </c>
      <c r="B13" s="146"/>
      <c r="C13" s="143"/>
      <c r="D13" s="139"/>
      <c r="E13" s="170">
        <f>SUM(E12:E12)</f>
        <v>46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18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1.7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3.2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28" spans="1:3" ht="23.25" customHeight="1" x14ac:dyDescent="0.2"/>
    <row r="29" spans="1:3" x14ac:dyDescent="0.2">
      <c r="A29" s="137" t="s">
        <v>1864</v>
      </c>
      <c r="C29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2">
    <tabColor indexed="57"/>
  </sheetPr>
  <dimension ref="A2:F29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143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100</v>
      </c>
      <c r="E5" s="186" t="e">
        <f>B5/C5*D5</f>
        <v>#REF!</v>
      </c>
    </row>
    <row r="6" spans="1:6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93</v>
      </c>
      <c r="E6" s="186" t="e">
        <f>B6/C6*D6</f>
        <v>#REF!</v>
      </c>
    </row>
    <row r="7" spans="1:6" ht="18" customHeight="1" x14ac:dyDescent="0.2">
      <c r="A7" s="123"/>
      <c r="B7" s="158"/>
      <c r="C7" s="185"/>
      <c r="D7" s="139"/>
      <c r="E7" s="186"/>
    </row>
    <row r="8" spans="1:6" ht="18" customHeight="1" x14ac:dyDescent="0.2">
      <c r="A8" s="123" t="s">
        <v>1490</v>
      </c>
      <c r="B8" s="158"/>
      <c r="C8" s="185"/>
      <c r="D8" s="136"/>
      <c r="E8" s="186" t="e">
        <f>SUM(E5:E7)</f>
        <v>#REF!</v>
      </c>
    </row>
    <row r="9" spans="1:6" x14ac:dyDescent="0.2">
      <c r="A9" s="137"/>
      <c r="B9" s="137"/>
      <c r="C9" s="137"/>
      <c r="D9" s="137"/>
      <c r="E9" s="137"/>
    </row>
    <row r="10" spans="1:6" x14ac:dyDescent="0.2">
      <c r="A10" s="137"/>
      <c r="B10" s="137"/>
      <c r="C10" s="137"/>
      <c r="D10" s="137"/>
      <c r="E10" s="137"/>
    </row>
    <row r="11" spans="1:6" ht="51" x14ac:dyDescent="0.2">
      <c r="A11" s="134" t="s">
        <v>1491</v>
      </c>
      <c r="B11" s="134" t="s">
        <v>1492</v>
      </c>
      <c r="C11" s="134" t="s">
        <v>1493</v>
      </c>
      <c r="D11" s="159" t="s">
        <v>1494</v>
      </c>
      <c r="E11" s="159" t="s">
        <v>1495</v>
      </c>
    </row>
    <row r="12" spans="1:6" ht="16.5" customHeight="1" x14ac:dyDescent="0.2">
      <c r="A12" s="142" t="s">
        <v>1877</v>
      </c>
      <c r="B12" s="146" t="s">
        <v>1508</v>
      </c>
      <c r="C12" s="161">
        <v>2</v>
      </c>
      <c r="D12" s="139">
        <v>23</v>
      </c>
      <c r="E12" s="206">
        <f>C12*D12</f>
        <v>46</v>
      </c>
    </row>
    <row r="13" spans="1:6" ht="17.25" customHeight="1" x14ac:dyDescent="0.2">
      <c r="A13" s="171" t="s">
        <v>84</v>
      </c>
      <c r="B13" s="146"/>
      <c r="C13" s="143"/>
      <c r="D13" s="130"/>
      <c r="E13" s="170">
        <f>SUM(E12:E12)</f>
        <v>46</v>
      </c>
      <c r="F13" s="140"/>
    </row>
    <row r="14" spans="1:6" ht="28.5" customHeight="1" x14ac:dyDescent="0.2">
      <c r="A14" s="140"/>
      <c r="B14" s="140"/>
      <c r="C14" s="140"/>
      <c r="D14" s="140"/>
      <c r="E14" s="140"/>
      <c r="F14" s="140"/>
    </row>
    <row r="15" spans="1:6" ht="17.25" customHeight="1" x14ac:dyDescent="0.2">
      <c r="A15" s="172" t="s">
        <v>1496</v>
      </c>
      <c r="B15" s="107"/>
      <c r="C15" s="107"/>
    </row>
    <row r="16" spans="1:6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45.7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1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0.2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28" spans="1:3" ht="39" customHeight="1" x14ac:dyDescent="0.2"/>
    <row r="29" spans="1:3" x14ac:dyDescent="0.2">
      <c r="A29" s="137" t="s">
        <v>1864</v>
      </c>
      <c r="C29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9">
    <tabColor indexed="57"/>
  </sheetPr>
  <dimension ref="A2:F28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144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30</v>
      </c>
      <c r="E5" s="144" t="e">
        <f>B5/C5*D5</f>
        <v>#REF!</v>
      </c>
      <c r="F5" s="141"/>
    </row>
    <row r="6" spans="1:6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15</v>
      </c>
      <c r="E6" s="144" t="e">
        <f>B6/C6*D6</f>
        <v>#REF!</v>
      </c>
      <c r="F6" s="141"/>
    </row>
    <row r="7" spans="1:6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  <c r="F7" s="141"/>
    </row>
    <row r="8" spans="1:6" x14ac:dyDescent="0.2">
      <c r="A8" s="141"/>
      <c r="B8" s="141"/>
      <c r="C8" s="141"/>
      <c r="D8" s="141"/>
      <c r="E8" s="141"/>
      <c r="F8" s="141"/>
    </row>
    <row r="9" spans="1:6" x14ac:dyDescent="0.2">
      <c r="A9" s="141"/>
      <c r="B9" s="141"/>
      <c r="C9" s="141"/>
      <c r="D9" s="141"/>
      <c r="E9" s="141"/>
      <c r="F9" s="141"/>
    </row>
    <row r="10" spans="1:6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  <c r="F10" s="141"/>
    </row>
    <row r="11" spans="1:6" ht="14.25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41"/>
    </row>
    <row r="12" spans="1:6" ht="20.25" customHeight="1" x14ac:dyDescent="0.2">
      <c r="A12" s="138" t="s">
        <v>84</v>
      </c>
      <c r="B12" s="138"/>
      <c r="C12" s="138"/>
      <c r="D12" s="138"/>
      <c r="E12" s="206">
        <f>SUM(E11:E11)</f>
        <v>46</v>
      </c>
      <c r="F12" s="141"/>
    </row>
    <row r="13" spans="1:6" x14ac:dyDescent="0.2">
      <c r="A13" s="141"/>
      <c r="B13" s="141"/>
      <c r="C13" s="141"/>
      <c r="D13" s="141"/>
      <c r="E13" s="141"/>
      <c r="F13" s="141"/>
    </row>
    <row r="14" spans="1:6" ht="17.25" customHeight="1" x14ac:dyDescent="0.2">
      <c r="A14" s="222" t="s">
        <v>1496</v>
      </c>
      <c r="B14" s="223"/>
      <c r="C14" s="223"/>
      <c r="D14" s="141"/>
      <c r="E14" s="141"/>
      <c r="F14" s="141"/>
    </row>
    <row r="15" spans="1:6" ht="18" customHeight="1" x14ac:dyDescent="0.2">
      <c r="A15" s="416" t="s">
        <v>1497</v>
      </c>
      <c r="B15" s="416"/>
      <c r="C15" s="144" t="e">
        <f>#REF!</f>
        <v>#REF!</v>
      </c>
      <c r="D15" s="224"/>
      <c r="E15" s="141"/>
      <c r="F15" s="141"/>
    </row>
    <row r="16" spans="1:6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27.7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8" spans="1:3" x14ac:dyDescent="0.2">
      <c r="A28" s="137" t="s">
        <v>1864</v>
      </c>
      <c r="C28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7">
    <tabColor indexed="57"/>
  </sheetPr>
  <dimension ref="A2:F29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145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30</v>
      </c>
      <c r="E5" s="144" t="e">
        <f>B5/C5*D5</f>
        <v>#REF!</v>
      </c>
      <c r="F5" s="141"/>
    </row>
    <row r="6" spans="1:6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15</v>
      </c>
      <c r="E6" s="144" t="e">
        <f>B6/C6*D6</f>
        <v>#REF!</v>
      </c>
      <c r="F6" s="141"/>
    </row>
    <row r="7" spans="1:6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  <c r="F7" s="141"/>
    </row>
    <row r="8" spans="1:6" x14ac:dyDescent="0.2">
      <c r="A8" s="141"/>
      <c r="B8" s="141"/>
      <c r="C8" s="141"/>
      <c r="D8" s="141"/>
      <c r="E8" s="141"/>
      <c r="F8" s="141"/>
    </row>
    <row r="9" spans="1:6" x14ac:dyDescent="0.2">
      <c r="A9" s="141"/>
      <c r="B9" s="141"/>
      <c r="C9" s="141"/>
      <c r="D9" s="141"/>
      <c r="E9" s="141"/>
      <c r="F9" s="141"/>
    </row>
    <row r="10" spans="1:6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  <c r="F10" s="141"/>
    </row>
    <row r="11" spans="1:6" ht="17.25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41"/>
    </row>
    <row r="12" spans="1:6" ht="17.25" customHeight="1" x14ac:dyDescent="0.2">
      <c r="A12" s="138" t="s">
        <v>84</v>
      </c>
      <c r="B12" s="138"/>
      <c r="C12" s="138"/>
      <c r="D12" s="138"/>
      <c r="E12" s="206">
        <f>SUM(E11:E11)</f>
        <v>46</v>
      </c>
      <c r="F12" s="141"/>
    </row>
    <row r="14" spans="1:6" ht="17.25" customHeight="1" x14ac:dyDescent="0.2">
      <c r="A14" s="172" t="s">
        <v>1496</v>
      </c>
      <c r="B14" s="107"/>
      <c r="C14" s="107"/>
    </row>
    <row r="15" spans="1:6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6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6.2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4.25" x14ac:dyDescent="0.2">
      <c r="A3" s="124" t="s">
        <v>2093</v>
      </c>
      <c r="B3" s="107"/>
    </row>
    <row r="4" spans="1:5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11</v>
      </c>
      <c r="E5" s="118" t="e">
        <f>B5/C5*D5</f>
        <v>#REF!</v>
      </c>
    </row>
    <row r="6" spans="1:5" ht="18" customHeight="1" x14ac:dyDescent="0.2">
      <c r="A6" s="123"/>
      <c r="B6" s="158"/>
      <c r="C6" s="185"/>
      <c r="D6" s="139"/>
      <c r="E6" s="118"/>
    </row>
    <row r="7" spans="1:5" ht="18" customHeight="1" x14ac:dyDescent="0.2">
      <c r="A7" s="123" t="s">
        <v>1490</v>
      </c>
      <c r="B7" s="158"/>
      <c r="C7" s="185"/>
      <c r="D7" s="136"/>
      <c r="E7" s="118" t="e">
        <f>E5+E6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s="140" customFormat="1" ht="16.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s="140" customFormat="1" ht="16.5" customHeight="1" x14ac:dyDescent="0.2">
      <c r="A12" s="142"/>
      <c r="B12" s="146"/>
      <c r="C12" s="161"/>
      <c r="D12" s="139"/>
      <c r="E12" s="125"/>
    </row>
    <row r="13" spans="1:5" s="140" customFormat="1" ht="16.5" customHeight="1" x14ac:dyDescent="0.2">
      <c r="A13" s="142"/>
      <c r="B13" s="146"/>
      <c r="C13" s="143"/>
      <c r="D13" s="139"/>
      <c r="E13" s="147"/>
    </row>
    <row r="14" spans="1:5" ht="16.5" customHeight="1" x14ac:dyDescent="0.2">
      <c r="A14" s="138" t="s">
        <v>84</v>
      </c>
      <c r="B14" s="123"/>
      <c r="C14" s="123"/>
      <c r="D14" s="123"/>
      <c r="E14" s="118">
        <f>SUM(E11:E13)</f>
        <v>23</v>
      </c>
    </row>
    <row r="15" spans="1:5" x14ac:dyDescent="0.2">
      <c r="A15" s="137"/>
      <c r="B15" s="137"/>
      <c r="C15" s="137"/>
      <c r="D15" s="137"/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1.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18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20.2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0">
    <mergeCell ref="A24:B24"/>
    <mergeCell ref="A25:B25"/>
    <mergeCell ref="A26:B26"/>
    <mergeCell ref="A27:B27"/>
    <mergeCell ref="A17:B17"/>
    <mergeCell ref="A18:B18"/>
    <mergeCell ref="A19:B19"/>
    <mergeCell ref="A23:B23"/>
    <mergeCell ref="A22:B22"/>
    <mergeCell ref="A21:B21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1">
    <tabColor indexed="57"/>
  </sheetPr>
  <dimension ref="A2:F28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1206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35</v>
      </c>
      <c r="E5" s="144" t="e">
        <f>B5/C5*D5</f>
        <v>#REF!</v>
      </c>
      <c r="F5" s="141"/>
    </row>
    <row r="6" spans="1:6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15</v>
      </c>
      <c r="E6" s="144" t="e">
        <f>B6/C6*D6</f>
        <v>#REF!</v>
      </c>
      <c r="F6" s="141"/>
    </row>
    <row r="7" spans="1:6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  <c r="F7" s="141"/>
    </row>
    <row r="8" spans="1:6" x14ac:dyDescent="0.2">
      <c r="A8" s="141"/>
      <c r="B8" s="141"/>
      <c r="C8" s="141"/>
      <c r="D8" s="141"/>
      <c r="E8" s="141"/>
      <c r="F8" s="141"/>
    </row>
    <row r="9" spans="1:6" x14ac:dyDescent="0.2">
      <c r="A9" s="141"/>
      <c r="B9" s="141"/>
      <c r="C9" s="141"/>
      <c r="D9" s="141"/>
      <c r="E9" s="141"/>
      <c r="F9" s="141"/>
    </row>
    <row r="10" spans="1:6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  <c r="F10" s="141"/>
    </row>
    <row r="11" spans="1:6" ht="18.75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41"/>
    </row>
    <row r="12" spans="1:6" ht="18.75" customHeight="1" x14ac:dyDescent="0.2">
      <c r="A12" s="138" t="s">
        <v>84</v>
      </c>
      <c r="B12" s="138"/>
      <c r="C12" s="138"/>
      <c r="D12" s="138"/>
      <c r="E12" s="206">
        <f>SUM(E11:E11)</f>
        <v>46</v>
      </c>
      <c r="F12" s="141"/>
    </row>
    <row r="13" spans="1:6" ht="22.5" customHeight="1" x14ac:dyDescent="0.2">
      <c r="A13" s="141"/>
      <c r="B13" s="141"/>
      <c r="C13" s="141"/>
      <c r="D13" s="141"/>
      <c r="E13" s="141"/>
      <c r="F13" s="141"/>
    </row>
    <row r="14" spans="1:6" ht="17.25" customHeight="1" x14ac:dyDescent="0.2">
      <c r="A14" s="222" t="s">
        <v>1496</v>
      </c>
      <c r="B14" s="223"/>
      <c r="C14" s="223"/>
      <c r="D14" s="141"/>
      <c r="E14" s="141"/>
      <c r="F14" s="141"/>
    </row>
    <row r="15" spans="1:6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6" ht="33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37.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7" spans="1:3" ht="48.75" customHeight="1" x14ac:dyDescent="0.2"/>
    <row r="28" spans="1:3" x14ac:dyDescent="0.2">
      <c r="A28" s="137" t="s">
        <v>1864</v>
      </c>
      <c r="C28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6">
    <tabColor indexed="57"/>
  </sheetPr>
  <dimension ref="A2:F28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146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35</v>
      </c>
      <c r="E5" s="144" t="e">
        <f>B5/C5*D5</f>
        <v>#REF!</v>
      </c>
      <c r="F5" s="141"/>
    </row>
    <row r="6" spans="1:6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15</v>
      </c>
      <c r="E6" s="144" t="e">
        <f>B6/C6*D6</f>
        <v>#REF!</v>
      </c>
      <c r="F6" s="141"/>
    </row>
    <row r="7" spans="1:6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  <c r="F7" s="141"/>
    </row>
    <row r="8" spans="1:6" x14ac:dyDescent="0.2">
      <c r="A8" s="141"/>
      <c r="B8" s="141"/>
      <c r="C8" s="141"/>
      <c r="D8" s="141"/>
      <c r="E8" s="141"/>
      <c r="F8" s="141"/>
    </row>
    <row r="9" spans="1:6" x14ac:dyDescent="0.2">
      <c r="A9" s="141"/>
      <c r="B9" s="141"/>
      <c r="C9" s="141"/>
      <c r="D9" s="141"/>
      <c r="E9" s="141"/>
      <c r="F9" s="141"/>
    </row>
    <row r="10" spans="1:6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  <c r="F10" s="141"/>
    </row>
    <row r="11" spans="1:6" ht="15.75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41"/>
    </row>
    <row r="12" spans="1:6" ht="20.25" customHeight="1" x14ac:dyDescent="0.2">
      <c r="A12" s="138" t="s">
        <v>84</v>
      </c>
      <c r="B12" s="138"/>
      <c r="C12" s="138"/>
      <c r="D12" s="138"/>
      <c r="E12" s="206">
        <f>SUM(E11:E11)</f>
        <v>46</v>
      </c>
      <c r="F12" s="141"/>
    </row>
    <row r="14" spans="1:6" ht="17.25" customHeight="1" x14ac:dyDescent="0.2">
      <c r="A14" s="172" t="s">
        <v>1496</v>
      </c>
      <c r="B14" s="107"/>
      <c r="C14" s="107"/>
    </row>
    <row r="15" spans="1:6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6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21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7" spans="1:3" ht="48.75" customHeight="1" x14ac:dyDescent="0.2"/>
    <row r="28" spans="1:3" x14ac:dyDescent="0.2">
      <c r="A28" s="137" t="s">
        <v>1864</v>
      </c>
      <c r="C28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4">
    <tabColor indexed="57"/>
  </sheetPr>
  <dimension ref="A2:E31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184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17</v>
      </c>
      <c r="E5" s="114" t="e">
        <f>B5/C5*D5</f>
        <v>#REF!</v>
      </c>
    </row>
    <row r="6" spans="1:5" ht="18" customHeight="1" x14ac:dyDescent="0.2">
      <c r="A6" s="123"/>
      <c r="B6" s="111"/>
      <c r="C6" s="112"/>
      <c r="D6" s="135"/>
      <c r="E6" s="114"/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8" customHeight="1" x14ac:dyDescent="0.2">
      <c r="A11" s="142" t="s">
        <v>1877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7.25" customHeight="1" x14ac:dyDescent="0.2">
      <c r="A12" s="145"/>
      <c r="B12" s="146"/>
      <c r="C12" s="143"/>
      <c r="D12" s="130"/>
      <c r="E12" s="147"/>
    </row>
    <row r="13" spans="1:5" ht="20.25" customHeight="1" x14ac:dyDescent="0.2">
      <c r="A13" s="120" t="s">
        <v>84</v>
      </c>
      <c r="B13" s="110"/>
      <c r="C13" s="110"/>
      <c r="D13" s="110"/>
      <c r="E13" s="118">
        <f>SUM(E11:E12)</f>
        <v>23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24.7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23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18.7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1" spans="1:3" x14ac:dyDescent="0.2">
      <c r="A31" s="137" t="s">
        <v>1864</v>
      </c>
      <c r="C31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5">
    <tabColor indexed="57"/>
  </sheetPr>
  <dimension ref="A2:E30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185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42</v>
      </c>
      <c r="E5" s="11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40</v>
      </c>
      <c r="E6" s="114" t="e">
        <f>B6/C6*D6</f>
        <v>#REF!</v>
      </c>
    </row>
    <row r="7" spans="1:5" ht="18" customHeight="1" x14ac:dyDescent="0.2">
      <c r="A7" s="138"/>
      <c r="B7" s="146"/>
      <c r="C7" s="208"/>
      <c r="D7" s="139"/>
      <c r="E7" s="114"/>
    </row>
    <row r="8" spans="1:5" ht="18" customHeight="1" x14ac:dyDescent="0.2">
      <c r="A8" s="138" t="s">
        <v>1490</v>
      </c>
      <c r="B8" s="146"/>
      <c r="C8" s="208"/>
      <c r="D8" s="139"/>
      <c r="E8" s="114" t="e">
        <f>SUM(E5:E7)</f>
        <v>#REF!</v>
      </c>
    </row>
    <row r="9" spans="1:5" x14ac:dyDescent="0.2">
      <c r="A9" s="141"/>
      <c r="B9" s="141"/>
      <c r="C9" s="141"/>
      <c r="D9" s="141"/>
    </row>
    <row r="10" spans="1:5" x14ac:dyDescent="0.2">
      <c r="A10" s="141"/>
      <c r="B10" s="141"/>
      <c r="C10" s="141"/>
      <c r="D10" s="141"/>
    </row>
    <row r="11" spans="1:5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16" t="s">
        <v>1495</v>
      </c>
    </row>
    <row r="12" spans="1:5" ht="18" customHeight="1" x14ac:dyDescent="0.2">
      <c r="A12" s="142" t="s">
        <v>1877</v>
      </c>
      <c r="B12" s="146" t="s">
        <v>1508</v>
      </c>
      <c r="C12" s="161">
        <v>2</v>
      </c>
      <c r="D12" s="139">
        <v>23</v>
      </c>
      <c r="E12" s="125">
        <f>C12*D12</f>
        <v>46</v>
      </c>
    </row>
    <row r="13" spans="1:5" ht="16.5" customHeight="1" x14ac:dyDescent="0.2">
      <c r="A13" s="138" t="s">
        <v>84</v>
      </c>
      <c r="B13" s="138"/>
      <c r="C13" s="138"/>
      <c r="D13" s="138"/>
      <c r="E13" s="118">
        <f>SUM(E12:E12)</f>
        <v>46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24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19.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3">
    <tabColor indexed="57"/>
  </sheetPr>
  <dimension ref="A2:E30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186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30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25</v>
      </c>
      <c r="E6" s="144" t="e">
        <f>B6/C6*D6</f>
        <v>#REF!</v>
      </c>
    </row>
    <row r="7" spans="1:5" ht="18" customHeight="1" x14ac:dyDescent="0.2">
      <c r="A7" s="138"/>
      <c r="B7" s="146"/>
      <c r="C7" s="208"/>
      <c r="D7" s="139"/>
      <c r="E7" s="144"/>
    </row>
    <row r="8" spans="1:5" ht="18" customHeight="1" x14ac:dyDescent="0.2">
      <c r="A8" s="138" t="s">
        <v>1490</v>
      </c>
      <c r="B8" s="146"/>
      <c r="C8" s="208"/>
      <c r="D8" s="139"/>
      <c r="E8" s="144" t="e">
        <f>E5+E6</f>
        <v>#REF!</v>
      </c>
    </row>
    <row r="9" spans="1:5" x14ac:dyDescent="0.2">
      <c r="A9" s="141"/>
      <c r="B9" s="141"/>
      <c r="C9" s="141"/>
      <c r="D9" s="141"/>
      <c r="E9" s="141"/>
    </row>
    <row r="10" spans="1:5" x14ac:dyDescent="0.2">
      <c r="A10" s="141"/>
      <c r="B10" s="141"/>
      <c r="C10" s="141"/>
      <c r="D10" s="141"/>
      <c r="E10" s="141"/>
    </row>
    <row r="11" spans="1:5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59" t="s">
        <v>1495</v>
      </c>
    </row>
    <row r="12" spans="1:5" ht="18" customHeight="1" x14ac:dyDescent="0.2">
      <c r="A12" s="142" t="s">
        <v>1877</v>
      </c>
      <c r="B12" s="146" t="s">
        <v>1508</v>
      </c>
      <c r="C12" s="161">
        <v>2</v>
      </c>
      <c r="D12" s="139">
        <v>23</v>
      </c>
      <c r="E12" s="206">
        <f>C12*D12</f>
        <v>46</v>
      </c>
    </row>
    <row r="13" spans="1:5" ht="16.5" customHeight="1" x14ac:dyDescent="0.2">
      <c r="A13" s="120" t="s">
        <v>84</v>
      </c>
      <c r="B13" s="110"/>
      <c r="C13" s="110"/>
      <c r="D13" s="110"/>
      <c r="E13" s="118">
        <f>SUM(E12:E12)</f>
        <v>46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24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19.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4">
    <tabColor indexed="57"/>
  </sheetPr>
  <dimension ref="A2:E30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187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40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35</v>
      </c>
      <c r="E6" s="144" t="e">
        <f>B6/C6*D6</f>
        <v>#REF!</v>
      </c>
    </row>
    <row r="7" spans="1:5" ht="18" customHeight="1" x14ac:dyDescent="0.2">
      <c r="A7" s="138"/>
      <c r="B7" s="146"/>
      <c r="C7" s="208"/>
      <c r="D7" s="139"/>
      <c r="E7" s="144"/>
    </row>
    <row r="8" spans="1:5" ht="18" customHeight="1" x14ac:dyDescent="0.2">
      <c r="A8" s="138" t="s">
        <v>1490</v>
      </c>
      <c r="B8" s="146"/>
      <c r="C8" s="208"/>
      <c r="D8" s="139"/>
      <c r="E8" s="144" t="e">
        <f>SUM(E5:E7)</f>
        <v>#REF!</v>
      </c>
    </row>
    <row r="9" spans="1:5" x14ac:dyDescent="0.2">
      <c r="A9" s="141"/>
      <c r="B9" s="141"/>
      <c r="C9" s="141"/>
      <c r="D9" s="141"/>
      <c r="E9" s="141"/>
    </row>
    <row r="10" spans="1:5" x14ac:dyDescent="0.2">
      <c r="A10" s="141"/>
      <c r="B10" s="141"/>
      <c r="C10" s="141"/>
      <c r="D10" s="141"/>
      <c r="E10" s="141"/>
    </row>
    <row r="11" spans="1:5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59" t="s">
        <v>1495</v>
      </c>
    </row>
    <row r="12" spans="1:5" ht="18" customHeight="1" x14ac:dyDescent="0.2">
      <c r="A12" s="142" t="s">
        <v>1877</v>
      </c>
      <c r="B12" s="146" t="s">
        <v>1508</v>
      </c>
      <c r="C12" s="161">
        <v>2</v>
      </c>
      <c r="D12" s="139">
        <v>23</v>
      </c>
      <c r="E12" s="206">
        <f>C12*D12</f>
        <v>46</v>
      </c>
    </row>
    <row r="13" spans="1:5" ht="16.5" customHeight="1" x14ac:dyDescent="0.2">
      <c r="A13" s="120" t="s">
        <v>84</v>
      </c>
      <c r="B13" s="110"/>
      <c r="C13" s="110"/>
      <c r="D13" s="110"/>
      <c r="E13" s="118">
        <f>SUM(E12:E12)</f>
        <v>46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24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19.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6">
    <tabColor indexed="57"/>
  </sheetPr>
  <dimension ref="A2:E30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188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33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30</v>
      </c>
      <c r="E6" s="144" t="e">
        <f>B6/C6*D6</f>
        <v>#REF!</v>
      </c>
    </row>
    <row r="7" spans="1:5" ht="18" customHeight="1" x14ac:dyDescent="0.2">
      <c r="A7" s="138"/>
      <c r="B7" s="146"/>
      <c r="C7" s="208"/>
      <c r="D7" s="139"/>
      <c r="E7" s="144"/>
    </row>
    <row r="8" spans="1:5" ht="18" customHeight="1" x14ac:dyDescent="0.2">
      <c r="A8" s="138" t="s">
        <v>1490</v>
      </c>
      <c r="B8" s="146"/>
      <c r="C8" s="208"/>
      <c r="D8" s="139"/>
      <c r="E8" s="144" t="e">
        <f>SUM(E5:E7)</f>
        <v>#REF!</v>
      </c>
    </row>
    <row r="9" spans="1:5" x14ac:dyDescent="0.2">
      <c r="A9" s="141"/>
      <c r="B9" s="141"/>
      <c r="C9" s="141"/>
      <c r="D9" s="141"/>
      <c r="E9" s="141"/>
    </row>
    <row r="10" spans="1:5" x14ac:dyDescent="0.2">
      <c r="A10" s="141"/>
      <c r="B10" s="141"/>
      <c r="C10" s="141"/>
      <c r="D10" s="141"/>
      <c r="E10" s="141"/>
    </row>
    <row r="11" spans="1:5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59" t="s">
        <v>1495</v>
      </c>
    </row>
    <row r="12" spans="1:5" ht="18" customHeight="1" x14ac:dyDescent="0.2">
      <c r="A12" s="142" t="s">
        <v>1877</v>
      </c>
      <c r="B12" s="146" t="s">
        <v>1508</v>
      </c>
      <c r="C12" s="161">
        <v>3</v>
      </c>
      <c r="D12" s="139">
        <v>23</v>
      </c>
      <c r="E12" s="206">
        <f>C12*D12</f>
        <v>69</v>
      </c>
    </row>
    <row r="13" spans="1:5" ht="16.5" customHeight="1" x14ac:dyDescent="0.2">
      <c r="A13" s="120" t="s">
        <v>84</v>
      </c>
      <c r="B13" s="110"/>
      <c r="C13" s="110"/>
      <c r="D13" s="110"/>
      <c r="E13" s="118">
        <f>SUM(E12:E12)</f>
        <v>69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24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69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19.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7">
    <tabColor indexed="57"/>
  </sheetPr>
  <dimension ref="A2:E30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189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40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30</v>
      </c>
      <c r="E6" s="144" t="e">
        <f>B6/C6*D6</f>
        <v>#REF!</v>
      </c>
    </row>
    <row r="7" spans="1:5" ht="18" customHeight="1" x14ac:dyDescent="0.2">
      <c r="A7" s="138"/>
      <c r="B7" s="146"/>
      <c r="C7" s="208"/>
      <c r="D7" s="139"/>
      <c r="E7" s="144"/>
    </row>
    <row r="8" spans="1:5" ht="18" customHeight="1" x14ac:dyDescent="0.2">
      <c r="A8" s="138" t="s">
        <v>1490</v>
      </c>
      <c r="B8" s="146"/>
      <c r="C8" s="208"/>
      <c r="D8" s="139"/>
      <c r="E8" s="144" t="e">
        <f>SUM(E5:E7)</f>
        <v>#REF!</v>
      </c>
    </row>
    <row r="9" spans="1:5" x14ac:dyDescent="0.2">
      <c r="A9" s="141"/>
      <c r="B9" s="141"/>
      <c r="C9" s="141"/>
      <c r="D9" s="141"/>
      <c r="E9" s="141"/>
    </row>
    <row r="10" spans="1:5" x14ac:dyDescent="0.2">
      <c r="A10" s="141"/>
      <c r="B10" s="141"/>
      <c r="C10" s="141"/>
      <c r="D10" s="141"/>
      <c r="E10" s="141"/>
    </row>
    <row r="11" spans="1:5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59" t="s">
        <v>1495</v>
      </c>
    </row>
    <row r="12" spans="1:5" ht="18" customHeight="1" x14ac:dyDescent="0.2">
      <c r="A12" s="142" t="s">
        <v>1877</v>
      </c>
      <c r="B12" s="146" t="s">
        <v>1508</v>
      </c>
      <c r="C12" s="161">
        <v>3</v>
      </c>
      <c r="D12" s="139">
        <v>23</v>
      </c>
      <c r="E12" s="206">
        <f>C12*D12</f>
        <v>69</v>
      </c>
    </row>
    <row r="13" spans="1:5" ht="16.5" customHeight="1" x14ac:dyDescent="0.2">
      <c r="A13" s="138" t="s">
        <v>84</v>
      </c>
      <c r="B13" s="138"/>
      <c r="C13" s="138"/>
      <c r="D13" s="138"/>
      <c r="E13" s="206">
        <f>SUM(E12:E12)</f>
        <v>69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24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69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19.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8">
    <tabColor indexed="57"/>
  </sheetPr>
  <dimension ref="A2:E30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190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30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25</v>
      </c>
      <c r="E6" s="144" t="e">
        <f>B6/C6*D6</f>
        <v>#REF!</v>
      </c>
    </row>
    <row r="7" spans="1:5" ht="18" customHeight="1" x14ac:dyDescent="0.2">
      <c r="A7" s="138"/>
      <c r="B7" s="146"/>
      <c r="C7" s="208"/>
      <c r="D7" s="139"/>
      <c r="E7" s="144"/>
    </row>
    <row r="8" spans="1:5" ht="18" customHeight="1" x14ac:dyDescent="0.2">
      <c r="A8" s="138" t="s">
        <v>1490</v>
      </c>
      <c r="B8" s="146"/>
      <c r="C8" s="208"/>
      <c r="D8" s="139"/>
      <c r="E8" s="144" t="e">
        <f>SUM(E5:E7)</f>
        <v>#REF!</v>
      </c>
    </row>
    <row r="9" spans="1:5" x14ac:dyDescent="0.2">
      <c r="A9" s="141"/>
      <c r="B9" s="141"/>
      <c r="C9" s="141"/>
      <c r="D9" s="141"/>
      <c r="E9" s="141"/>
    </row>
    <row r="10" spans="1:5" x14ac:dyDescent="0.2">
      <c r="A10" s="141"/>
      <c r="B10" s="141"/>
      <c r="C10" s="141"/>
      <c r="D10" s="141"/>
      <c r="E10" s="141"/>
    </row>
    <row r="11" spans="1:5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59" t="s">
        <v>1495</v>
      </c>
    </row>
    <row r="12" spans="1:5" ht="18" customHeight="1" x14ac:dyDescent="0.2">
      <c r="A12" s="142" t="s">
        <v>1877</v>
      </c>
      <c r="B12" s="146" t="s">
        <v>1508</v>
      </c>
      <c r="C12" s="161">
        <v>3</v>
      </c>
      <c r="D12" s="139">
        <v>23</v>
      </c>
      <c r="E12" s="206">
        <f>C12*D12</f>
        <v>69</v>
      </c>
    </row>
    <row r="13" spans="1:5" ht="16.5" customHeight="1" x14ac:dyDescent="0.2">
      <c r="A13" s="120" t="s">
        <v>84</v>
      </c>
      <c r="B13" s="110"/>
      <c r="C13" s="110"/>
      <c r="D13" s="110"/>
      <c r="E13" s="118">
        <f>SUM(E12:E12)</f>
        <v>69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24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69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19.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9">
    <tabColor indexed="57"/>
  </sheetPr>
  <dimension ref="A2:E30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191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40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30</v>
      </c>
      <c r="E6" s="144" t="e">
        <f>B6/C6*D6</f>
        <v>#REF!</v>
      </c>
    </row>
    <row r="7" spans="1:5" ht="18" customHeight="1" x14ac:dyDescent="0.2">
      <c r="A7" s="138"/>
      <c r="B7" s="146"/>
      <c r="C7" s="208"/>
      <c r="D7" s="139"/>
      <c r="E7" s="144"/>
    </row>
    <row r="8" spans="1:5" ht="18" customHeight="1" x14ac:dyDescent="0.2">
      <c r="A8" s="138" t="s">
        <v>1490</v>
      </c>
      <c r="B8" s="146"/>
      <c r="C8" s="208"/>
      <c r="D8" s="139"/>
      <c r="E8" s="144" t="e">
        <f>SUM(E5:E7)</f>
        <v>#REF!</v>
      </c>
    </row>
    <row r="9" spans="1:5" x14ac:dyDescent="0.2">
      <c r="A9" s="141"/>
      <c r="B9" s="141"/>
      <c r="C9" s="141"/>
      <c r="D9" s="141"/>
      <c r="E9" s="141"/>
    </row>
    <row r="10" spans="1:5" x14ac:dyDescent="0.2">
      <c r="A10" s="141"/>
      <c r="B10" s="141"/>
      <c r="C10" s="141"/>
      <c r="D10" s="141"/>
      <c r="E10" s="141"/>
    </row>
    <row r="11" spans="1:5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59" t="s">
        <v>1495</v>
      </c>
    </row>
    <row r="12" spans="1:5" ht="18" customHeight="1" x14ac:dyDescent="0.2">
      <c r="A12" s="142" t="s">
        <v>1877</v>
      </c>
      <c r="B12" s="146" t="s">
        <v>1508</v>
      </c>
      <c r="C12" s="161">
        <v>3</v>
      </c>
      <c r="D12" s="139">
        <v>23</v>
      </c>
      <c r="E12" s="206">
        <f>C12*D12</f>
        <v>69</v>
      </c>
    </row>
    <row r="13" spans="1:5" ht="16.5" customHeight="1" x14ac:dyDescent="0.2">
      <c r="A13" s="120" t="s">
        <v>84</v>
      </c>
      <c r="B13" s="110"/>
      <c r="C13" s="110"/>
      <c r="D13" s="110"/>
      <c r="E13" s="118">
        <f>SUM(E12:E12)</f>
        <v>69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24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69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19.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3">
    <tabColor indexed="57"/>
  </sheetPr>
  <dimension ref="A2:F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14.25" x14ac:dyDescent="0.2">
      <c r="A3" s="124" t="s">
        <v>2094</v>
      </c>
      <c r="B3" s="107"/>
    </row>
    <row r="4" spans="1:6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23" t="s">
        <v>1489</v>
      </c>
      <c r="B5" s="158" t="e">
        <f>#REF!</f>
        <v>#REF!</v>
      </c>
      <c r="C5" s="185">
        <v>9870</v>
      </c>
      <c r="D5" s="139">
        <v>16</v>
      </c>
      <c r="E5" s="207" t="e">
        <f>B5/C5*D5</f>
        <v>#REF!</v>
      </c>
      <c r="F5" s="137"/>
    </row>
    <row r="6" spans="1:6" ht="18" customHeight="1" x14ac:dyDescent="0.2">
      <c r="A6" s="123"/>
      <c r="B6" s="158"/>
      <c r="C6" s="185"/>
      <c r="D6" s="139"/>
      <c r="E6" s="207"/>
      <c r="F6" s="137"/>
    </row>
    <row r="7" spans="1:6" ht="18" customHeight="1" x14ac:dyDescent="0.2">
      <c r="A7" s="123" t="s">
        <v>1490</v>
      </c>
      <c r="B7" s="158"/>
      <c r="C7" s="185"/>
      <c r="D7" s="136"/>
      <c r="E7" s="207" t="e">
        <f>E5+E6</f>
        <v>#REF!</v>
      </c>
      <c r="F7" s="137"/>
    </row>
    <row r="8" spans="1:6" x14ac:dyDescent="0.2">
      <c r="A8" s="137"/>
      <c r="B8" s="137"/>
      <c r="C8" s="137"/>
      <c r="D8" s="137"/>
      <c r="E8" s="137"/>
      <c r="F8" s="137"/>
    </row>
    <row r="9" spans="1:6" x14ac:dyDescent="0.2">
      <c r="A9" s="137"/>
      <c r="B9" s="137"/>
      <c r="C9" s="137"/>
      <c r="D9" s="137"/>
      <c r="E9" s="137"/>
      <c r="F9" s="137"/>
    </row>
    <row r="10" spans="1:6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  <c r="F10" s="137"/>
    </row>
    <row r="11" spans="1:6" ht="15.7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206">
        <f>C11*D11</f>
        <v>23</v>
      </c>
      <c r="F11" s="137"/>
    </row>
    <row r="12" spans="1:6" ht="15.75" customHeight="1" x14ac:dyDescent="0.2">
      <c r="A12" s="142"/>
      <c r="B12" s="146"/>
      <c r="C12" s="161"/>
      <c r="D12" s="139"/>
      <c r="E12" s="206"/>
      <c r="F12" s="137"/>
    </row>
    <row r="13" spans="1:6" ht="15.75" customHeight="1" x14ac:dyDescent="0.2">
      <c r="A13" s="142"/>
      <c r="B13" s="146"/>
      <c r="C13" s="143"/>
      <c r="D13" s="139"/>
      <c r="E13" s="144"/>
      <c r="F13" s="137"/>
    </row>
    <row r="14" spans="1:6" ht="15.75" customHeight="1" x14ac:dyDescent="0.2">
      <c r="A14" s="138" t="s">
        <v>84</v>
      </c>
      <c r="B14" s="123"/>
      <c r="C14" s="123"/>
      <c r="D14" s="123"/>
      <c r="E14" s="207">
        <f>SUM(E11:E13)</f>
        <v>23</v>
      </c>
      <c r="F14" s="137"/>
    </row>
    <row r="16" spans="1:6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29.2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18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21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0">
    <mergeCell ref="A24:B24"/>
    <mergeCell ref="A25:B25"/>
    <mergeCell ref="A26:B26"/>
    <mergeCell ref="A27:B27"/>
    <mergeCell ref="A17:B17"/>
    <mergeCell ref="A18:B18"/>
    <mergeCell ref="A19:B19"/>
    <mergeCell ref="A23:B23"/>
    <mergeCell ref="A22:B22"/>
    <mergeCell ref="A21:B21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0">
    <tabColor indexed="57"/>
  </sheetPr>
  <dimension ref="A2:E32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1216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110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100</v>
      </c>
      <c r="E6" s="144" t="e">
        <f>B6/C6*D6</f>
        <v>#REF!</v>
      </c>
    </row>
    <row r="7" spans="1:5" ht="18" customHeight="1" x14ac:dyDescent="0.2">
      <c r="A7" s="138"/>
      <c r="B7" s="146"/>
      <c r="C7" s="208"/>
      <c r="D7" s="139"/>
      <c r="E7" s="144"/>
    </row>
    <row r="8" spans="1:5" ht="18" hidden="1" customHeight="1" x14ac:dyDescent="0.2">
      <c r="A8" s="138"/>
      <c r="B8" s="146"/>
      <c r="C8" s="208"/>
      <c r="D8" s="139"/>
      <c r="E8" s="144"/>
    </row>
    <row r="9" spans="1:5" ht="18" hidden="1" customHeight="1" x14ac:dyDescent="0.2">
      <c r="A9" s="138"/>
      <c r="B9" s="146"/>
      <c r="C9" s="208"/>
      <c r="D9" s="139"/>
      <c r="E9" s="144"/>
    </row>
    <row r="10" spans="1:5" ht="18" customHeight="1" x14ac:dyDescent="0.2">
      <c r="A10" s="138" t="s">
        <v>1490</v>
      </c>
      <c r="B10" s="146"/>
      <c r="C10" s="208"/>
      <c r="D10" s="139"/>
      <c r="E10" s="144" t="e">
        <f>SUM(E5:E9)</f>
        <v>#REF!</v>
      </c>
    </row>
    <row r="11" spans="1:5" x14ac:dyDescent="0.2">
      <c r="A11" s="141"/>
      <c r="B11" s="141"/>
      <c r="C11" s="141"/>
      <c r="D11" s="141"/>
      <c r="E11" s="141"/>
    </row>
    <row r="12" spans="1:5" x14ac:dyDescent="0.2">
      <c r="A12" s="141"/>
      <c r="B12" s="141"/>
      <c r="C12" s="141"/>
      <c r="D12" s="141"/>
      <c r="E12" s="141"/>
    </row>
    <row r="13" spans="1:5" ht="51" x14ac:dyDescent="0.2">
      <c r="A13" s="159" t="s">
        <v>1491</v>
      </c>
      <c r="B13" s="159" t="s">
        <v>1492</v>
      </c>
      <c r="C13" s="159" t="s">
        <v>1493</v>
      </c>
      <c r="D13" s="159" t="s">
        <v>1494</v>
      </c>
      <c r="E13" s="159" t="s">
        <v>1495</v>
      </c>
    </row>
    <row r="14" spans="1:5" ht="18" customHeight="1" x14ac:dyDescent="0.2">
      <c r="A14" s="142" t="s">
        <v>1877</v>
      </c>
      <c r="B14" s="146" t="s">
        <v>1508</v>
      </c>
      <c r="C14" s="161">
        <v>3</v>
      </c>
      <c r="D14" s="139">
        <v>23</v>
      </c>
      <c r="E14" s="206">
        <f>C14*D14</f>
        <v>69</v>
      </c>
    </row>
    <row r="15" spans="1:5" ht="16.5" customHeight="1" x14ac:dyDescent="0.2">
      <c r="A15" s="120" t="s">
        <v>84</v>
      </c>
      <c r="B15" s="110"/>
      <c r="C15" s="110"/>
      <c r="D15" s="110"/>
      <c r="E15" s="118">
        <f>SUM(E14:E14)</f>
        <v>69</v>
      </c>
    </row>
    <row r="17" spans="1:4" ht="17.25" customHeight="1" x14ac:dyDescent="0.2">
      <c r="A17" s="172" t="s">
        <v>1496</v>
      </c>
      <c r="B17" s="107"/>
      <c r="C17" s="107"/>
    </row>
    <row r="18" spans="1:4" ht="18" customHeight="1" x14ac:dyDescent="0.2">
      <c r="A18" s="406" t="s">
        <v>1497</v>
      </c>
      <c r="B18" s="406"/>
      <c r="C18" s="114" t="e">
        <f>#REF!</f>
        <v>#REF!</v>
      </c>
      <c r="D18" s="121"/>
    </row>
    <row r="19" spans="1:4" ht="25.5" customHeight="1" x14ac:dyDescent="0.2">
      <c r="A19" s="404" t="s">
        <v>1498</v>
      </c>
      <c r="B19" s="404"/>
      <c r="C19" s="114" t="e">
        <f>E10</f>
        <v>#REF!</v>
      </c>
    </row>
    <row r="20" spans="1:4" ht="16.5" customHeight="1" x14ac:dyDescent="0.2">
      <c r="A20" s="407" t="s">
        <v>1499</v>
      </c>
      <c r="B20" s="407"/>
      <c r="C20" s="164" t="e">
        <f>C18*C19</f>
        <v>#REF!</v>
      </c>
    </row>
    <row r="21" spans="1:4" ht="24" customHeight="1" x14ac:dyDescent="0.2"/>
    <row r="22" spans="1:4" ht="15.75" customHeight="1" x14ac:dyDescent="0.2">
      <c r="A22" s="408" t="s">
        <v>1500</v>
      </c>
      <c r="B22" s="409"/>
      <c r="C22" s="122" t="s">
        <v>1501</v>
      </c>
    </row>
    <row r="23" spans="1:4" ht="25.5" customHeight="1" x14ac:dyDescent="0.2">
      <c r="A23" s="410" t="s">
        <v>1502</v>
      </c>
      <c r="B23" s="404"/>
      <c r="C23" s="114" t="e">
        <f>E10</f>
        <v>#REF!</v>
      </c>
    </row>
    <row r="24" spans="1:4" ht="19.5" customHeight="1" x14ac:dyDescent="0.2">
      <c r="A24" s="404" t="s">
        <v>1503</v>
      </c>
      <c r="B24" s="404"/>
      <c r="C24" s="118">
        <f>E15</f>
        <v>69</v>
      </c>
    </row>
    <row r="25" spans="1:4" ht="27" customHeight="1" x14ac:dyDescent="0.2">
      <c r="A25" s="404" t="s">
        <v>1504</v>
      </c>
      <c r="B25" s="404"/>
      <c r="C25" s="110"/>
    </row>
    <row r="26" spans="1:4" ht="25.5" customHeight="1" x14ac:dyDescent="0.2">
      <c r="A26" s="404" t="s">
        <v>1505</v>
      </c>
      <c r="B26" s="404"/>
      <c r="C26" s="118" t="e">
        <f>C20</f>
        <v>#REF!</v>
      </c>
    </row>
    <row r="27" spans="1:4" ht="19.5" customHeight="1" x14ac:dyDescent="0.2">
      <c r="A27" s="405" t="s">
        <v>1506</v>
      </c>
      <c r="B27" s="405"/>
      <c r="C27" s="164" t="e">
        <f>SUM(C23:C26)</f>
        <v>#REF!</v>
      </c>
    </row>
    <row r="28" spans="1:4" ht="18.75" hidden="1" customHeight="1" x14ac:dyDescent="0.2">
      <c r="A28" s="404" t="s">
        <v>1506</v>
      </c>
      <c r="B28" s="404"/>
      <c r="C28" s="110"/>
    </row>
    <row r="32" spans="1:4" x14ac:dyDescent="0.2">
      <c r="A32" s="137" t="s">
        <v>1864</v>
      </c>
      <c r="C32" s="137" t="s">
        <v>1881</v>
      </c>
    </row>
  </sheetData>
  <mergeCells count="11">
    <mergeCell ref="A27:B27"/>
    <mergeCell ref="A28:B28"/>
    <mergeCell ref="A24:B24"/>
    <mergeCell ref="A23:B23"/>
    <mergeCell ref="A22:B22"/>
    <mergeCell ref="A25:B25"/>
    <mergeCell ref="A3:E3"/>
    <mergeCell ref="A18:B18"/>
    <mergeCell ref="A19:B19"/>
    <mergeCell ref="A20:B20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1">
    <tabColor indexed="57"/>
  </sheetPr>
  <dimension ref="A2:E29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192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40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27</v>
      </c>
      <c r="E6" s="144" t="e">
        <f>B6/C6*D6</f>
        <v>#REF!</v>
      </c>
    </row>
    <row r="7" spans="1:5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</row>
    <row r="8" spans="1:5" x14ac:dyDescent="0.2">
      <c r="A8" s="141"/>
      <c r="B8" s="141"/>
      <c r="C8" s="141"/>
      <c r="D8" s="141"/>
      <c r="E8" s="141"/>
    </row>
    <row r="9" spans="1:5" x14ac:dyDescent="0.2">
      <c r="A9" s="141"/>
      <c r="B9" s="141"/>
      <c r="C9" s="141"/>
      <c r="D9" s="141"/>
      <c r="E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5" ht="18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6.5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24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5">
    <tabColor indexed="57"/>
  </sheetPr>
  <dimension ref="A2:E29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193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40</v>
      </c>
      <c r="E5" s="186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35</v>
      </c>
      <c r="E6" s="186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186" t="e">
        <f>SUM(E5:E6)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ht="18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6.5" customHeight="1" x14ac:dyDescent="0.2">
      <c r="A12" s="138" t="s">
        <v>84</v>
      </c>
      <c r="B12" s="123"/>
      <c r="C12" s="123"/>
      <c r="D12" s="123"/>
      <c r="E12" s="207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24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6">
    <tabColor indexed="57"/>
  </sheetPr>
  <dimension ref="A2:F29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194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50</v>
      </c>
      <c r="E5" s="144" t="e">
        <f>B5/C5*D5</f>
        <v>#REF!</v>
      </c>
      <c r="F5" s="141"/>
    </row>
    <row r="6" spans="1:6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43</v>
      </c>
      <c r="E6" s="144" t="e">
        <f>B6/C6*D6</f>
        <v>#REF!</v>
      </c>
      <c r="F6" s="141"/>
    </row>
    <row r="7" spans="1:6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  <c r="F7" s="141"/>
    </row>
    <row r="8" spans="1:6" x14ac:dyDescent="0.2">
      <c r="A8" s="141"/>
      <c r="B8" s="141"/>
      <c r="C8" s="141"/>
      <c r="D8" s="141"/>
      <c r="E8" s="141"/>
      <c r="F8" s="141"/>
    </row>
    <row r="9" spans="1:6" x14ac:dyDescent="0.2">
      <c r="A9" s="141"/>
      <c r="B9" s="141"/>
      <c r="C9" s="141"/>
      <c r="D9" s="141"/>
      <c r="E9" s="141"/>
      <c r="F9" s="141"/>
    </row>
    <row r="10" spans="1:6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  <c r="F10" s="141"/>
    </row>
    <row r="11" spans="1:6" ht="18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41"/>
    </row>
    <row r="12" spans="1:6" ht="16.5" customHeight="1" x14ac:dyDescent="0.2">
      <c r="A12" s="138" t="s">
        <v>84</v>
      </c>
      <c r="B12" s="138"/>
      <c r="C12" s="138"/>
      <c r="D12" s="138"/>
      <c r="E12" s="206">
        <f>SUM(E11:E11)</f>
        <v>46</v>
      </c>
      <c r="F12" s="141"/>
    </row>
    <row r="13" spans="1:6" x14ac:dyDescent="0.2">
      <c r="A13" s="141"/>
      <c r="B13" s="141"/>
      <c r="C13" s="141"/>
      <c r="D13" s="141"/>
      <c r="E13" s="141"/>
      <c r="F13" s="141"/>
    </row>
    <row r="14" spans="1:6" ht="17.25" customHeight="1" x14ac:dyDescent="0.2">
      <c r="A14" s="172" t="s">
        <v>1496</v>
      </c>
      <c r="B14" s="107"/>
      <c r="C14" s="107"/>
    </row>
    <row r="15" spans="1:6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6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24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7">
    <tabColor indexed="57"/>
  </sheetPr>
  <dimension ref="A2:G29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7" x14ac:dyDescent="0.2">
      <c r="A2" s="107"/>
      <c r="B2" s="107"/>
    </row>
    <row r="3" spans="1:7" ht="28.5" customHeight="1" x14ac:dyDescent="0.2">
      <c r="A3" s="411" t="s">
        <v>195</v>
      </c>
      <c r="B3" s="412"/>
      <c r="C3" s="412"/>
      <c r="D3" s="412"/>
      <c r="E3" s="412"/>
    </row>
    <row r="4" spans="1:7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7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18</v>
      </c>
      <c r="E5" s="144" t="e">
        <f>B5/C5*D5</f>
        <v>#REF!</v>
      </c>
      <c r="F5" s="141"/>
      <c r="G5" s="141"/>
    </row>
    <row r="6" spans="1:7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14</v>
      </c>
      <c r="E6" s="144" t="e">
        <f>B6/C6*D6</f>
        <v>#REF!</v>
      </c>
      <c r="F6" s="141"/>
      <c r="G6" s="141"/>
    </row>
    <row r="7" spans="1:7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  <c r="F7" s="141"/>
      <c r="G7" s="141"/>
    </row>
    <row r="8" spans="1:7" x14ac:dyDescent="0.2">
      <c r="A8" s="141"/>
      <c r="B8" s="141"/>
      <c r="C8" s="141"/>
      <c r="D8" s="141"/>
      <c r="E8" s="141"/>
      <c r="F8" s="141"/>
      <c r="G8" s="141"/>
    </row>
    <row r="9" spans="1:7" x14ac:dyDescent="0.2">
      <c r="A9" s="141"/>
      <c r="B9" s="141"/>
      <c r="C9" s="141"/>
      <c r="D9" s="141"/>
      <c r="E9" s="141"/>
      <c r="F9" s="141"/>
      <c r="G9" s="141"/>
    </row>
    <row r="10" spans="1:7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  <c r="F10" s="141"/>
      <c r="G10" s="141"/>
    </row>
    <row r="11" spans="1:7" ht="18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41"/>
      <c r="G11" s="141"/>
    </row>
    <row r="12" spans="1:7" ht="16.5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4" spans="1:7" ht="17.25" customHeight="1" x14ac:dyDescent="0.2">
      <c r="A14" s="172" t="s">
        <v>1496</v>
      </c>
      <c r="B14" s="107"/>
      <c r="C14" s="107"/>
    </row>
    <row r="15" spans="1:7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7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24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8">
    <tabColor indexed="57"/>
  </sheetPr>
  <dimension ref="A2:F29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196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25</v>
      </c>
      <c r="E5" s="144" t="e">
        <f>B5/C5*D5</f>
        <v>#REF!</v>
      </c>
      <c r="F5" s="141"/>
    </row>
    <row r="6" spans="1:6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20</v>
      </c>
      <c r="E6" s="144" t="e">
        <f>B6/C6*D6</f>
        <v>#REF!</v>
      </c>
      <c r="F6" s="141"/>
    </row>
    <row r="7" spans="1:6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  <c r="F7" s="141"/>
    </row>
    <row r="8" spans="1:6" x14ac:dyDescent="0.2">
      <c r="A8" s="141"/>
      <c r="B8" s="141"/>
      <c r="C8" s="141"/>
      <c r="D8" s="141"/>
      <c r="E8" s="141"/>
      <c r="F8" s="141"/>
    </row>
    <row r="9" spans="1:6" x14ac:dyDescent="0.2">
      <c r="A9" s="141"/>
      <c r="B9" s="141"/>
      <c r="C9" s="141"/>
      <c r="D9" s="141"/>
      <c r="E9" s="141"/>
      <c r="F9" s="141"/>
    </row>
    <row r="10" spans="1:6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  <c r="F10" s="141"/>
    </row>
    <row r="11" spans="1:6" ht="18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41"/>
    </row>
    <row r="12" spans="1:6" ht="16.5" customHeight="1" x14ac:dyDescent="0.2">
      <c r="A12" s="138" t="s">
        <v>84</v>
      </c>
      <c r="B12" s="138"/>
      <c r="C12" s="138"/>
      <c r="D12" s="138"/>
      <c r="E12" s="206">
        <f>SUM(E11:E11)</f>
        <v>46</v>
      </c>
      <c r="F12" s="141"/>
    </row>
    <row r="14" spans="1:6" ht="17.25" customHeight="1" x14ac:dyDescent="0.2">
      <c r="A14" s="172" t="s">
        <v>1496</v>
      </c>
      <c r="B14" s="107"/>
      <c r="C14" s="107"/>
    </row>
    <row r="15" spans="1:6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6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24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9">
    <tabColor indexed="57"/>
  </sheetPr>
  <dimension ref="A2:F29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197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30</v>
      </c>
      <c r="E5" s="144" t="e">
        <f>B5/C5*D5</f>
        <v>#REF!</v>
      </c>
      <c r="F5" s="141"/>
    </row>
    <row r="6" spans="1:6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25</v>
      </c>
      <c r="E6" s="144" t="e">
        <f>B6/C6*D6</f>
        <v>#REF!</v>
      </c>
      <c r="F6" s="141"/>
    </row>
    <row r="7" spans="1:6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  <c r="F7" s="141"/>
    </row>
    <row r="8" spans="1:6" x14ac:dyDescent="0.2">
      <c r="A8" s="141"/>
      <c r="B8" s="141"/>
      <c r="C8" s="141"/>
      <c r="D8" s="141"/>
      <c r="E8" s="141"/>
      <c r="F8" s="141"/>
    </row>
    <row r="9" spans="1:6" x14ac:dyDescent="0.2">
      <c r="A9" s="141"/>
      <c r="B9" s="141"/>
      <c r="C9" s="141"/>
      <c r="D9" s="141"/>
      <c r="E9" s="141"/>
      <c r="F9" s="141"/>
    </row>
    <row r="10" spans="1:6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  <c r="F10" s="141"/>
    </row>
    <row r="11" spans="1:6" ht="18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41"/>
    </row>
    <row r="12" spans="1:6" ht="16.5" customHeight="1" x14ac:dyDescent="0.2">
      <c r="A12" s="138" t="s">
        <v>84</v>
      </c>
      <c r="B12" s="138"/>
      <c r="C12" s="138"/>
      <c r="D12" s="138"/>
      <c r="E12" s="206">
        <f>SUM(E11:E11)</f>
        <v>46</v>
      </c>
      <c r="F12" s="141"/>
    </row>
    <row r="13" spans="1:6" x14ac:dyDescent="0.2">
      <c r="A13" s="141"/>
      <c r="B13" s="141"/>
      <c r="C13" s="141"/>
      <c r="D13" s="141"/>
      <c r="E13" s="141"/>
      <c r="F13" s="141"/>
    </row>
    <row r="14" spans="1:6" ht="17.25" customHeight="1" x14ac:dyDescent="0.2">
      <c r="A14" s="172" t="s">
        <v>1496</v>
      </c>
      <c r="B14" s="107"/>
      <c r="C14" s="107"/>
    </row>
    <row r="15" spans="1:6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6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24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0">
    <tabColor indexed="57"/>
  </sheetPr>
  <dimension ref="A2:E29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198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15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12</v>
      </c>
      <c r="E6" s="144" t="e">
        <f>B6/C6*D6</f>
        <v>#REF!</v>
      </c>
    </row>
    <row r="7" spans="1:5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</row>
    <row r="8" spans="1:5" x14ac:dyDescent="0.2">
      <c r="A8" s="141"/>
      <c r="B8" s="141"/>
      <c r="C8" s="141"/>
      <c r="D8" s="141"/>
      <c r="E8" s="141"/>
    </row>
    <row r="9" spans="1:5" x14ac:dyDescent="0.2">
      <c r="A9" s="141"/>
      <c r="B9" s="141"/>
      <c r="C9" s="141"/>
      <c r="D9" s="141"/>
      <c r="E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5" ht="18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6.5" customHeight="1" x14ac:dyDescent="0.2">
      <c r="A12" s="138" t="s">
        <v>84</v>
      </c>
      <c r="B12" s="138"/>
      <c r="C12" s="138"/>
      <c r="D12" s="138"/>
      <c r="E12" s="206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24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1">
    <tabColor indexed="57"/>
  </sheetPr>
  <dimension ref="A2:F29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199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20</v>
      </c>
      <c r="E5" s="144" t="e">
        <f>B5/C5*D5</f>
        <v>#REF!</v>
      </c>
      <c r="F5" s="141"/>
    </row>
    <row r="6" spans="1:6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16</v>
      </c>
      <c r="E6" s="144" t="e">
        <f>B6/C6*D6</f>
        <v>#REF!</v>
      </c>
      <c r="F6" s="141"/>
    </row>
    <row r="7" spans="1:6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  <c r="F7" s="141"/>
    </row>
    <row r="8" spans="1:6" x14ac:dyDescent="0.2">
      <c r="A8" s="141"/>
      <c r="B8" s="141"/>
      <c r="C8" s="141"/>
      <c r="D8" s="141"/>
      <c r="E8" s="141"/>
      <c r="F8" s="141"/>
    </row>
    <row r="9" spans="1:6" x14ac:dyDescent="0.2">
      <c r="A9" s="141"/>
      <c r="B9" s="141"/>
      <c r="C9" s="141"/>
      <c r="D9" s="141"/>
      <c r="E9" s="141"/>
      <c r="F9" s="141"/>
    </row>
    <row r="10" spans="1:6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  <c r="F10" s="141"/>
    </row>
    <row r="11" spans="1:6" ht="18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41"/>
    </row>
    <row r="12" spans="1:6" ht="16.5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4" spans="1:6" ht="17.25" customHeight="1" x14ac:dyDescent="0.2">
      <c r="A14" s="172" t="s">
        <v>1496</v>
      </c>
      <c r="B14" s="107"/>
      <c r="C14" s="107"/>
    </row>
    <row r="15" spans="1:6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6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24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2">
    <tabColor indexed="57"/>
  </sheetPr>
  <dimension ref="A2:F29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200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15</v>
      </c>
      <c r="E5" s="144" t="e">
        <f>B5/C5*D5</f>
        <v>#REF!</v>
      </c>
      <c r="F5" s="141"/>
    </row>
    <row r="6" spans="1:6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12</v>
      </c>
      <c r="E6" s="144" t="e">
        <f>B6/C6*D6</f>
        <v>#REF!</v>
      </c>
      <c r="F6" s="141"/>
    </row>
    <row r="7" spans="1:6" ht="18" customHeight="1" x14ac:dyDescent="0.2">
      <c r="A7" s="138" t="s">
        <v>1490</v>
      </c>
      <c r="B7" s="146"/>
      <c r="C7" s="208"/>
      <c r="D7" s="139"/>
      <c r="E7" s="144" t="e">
        <f>SUM(E5:E6)</f>
        <v>#REF!</v>
      </c>
      <c r="F7" s="141"/>
    </row>
    <row r="8" spans="1:6" x14ac:dyDescent="0.2">
      <c r="A8" s="141"/>
      <c r="B8" s="141"/>
      <c r="C8" s="141"/>
      <c r="D8" s="141"/>
      <c r="E8" s="141"/>
      <c r="F8" s="141"/>
    </row>
    <row r="9" spans="1:6" x14ac:dyDescent="0.2">
      <c r="A9" s="141"/>
      <c r="B9" s="141"/>
      <c r="C9" s="141"/>
      <c r="D9" s="141"/>
      <c r="E9" s="141"/>
      <c r="F9" s="141"/>
    </row>
    <row r="10" spans="1:6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  <c r="F10" s="141"/>
    </row>
    <row r="11" spans="1:6" ht="18" customHeight="1" x14ac:dyDescent="0.2">
      <c r="A11" s="142" t="s">
        <v>1877</v>
      </c>
      <c r="B11" s="146" t="s">
        <v>1508</v>
      </c>
      <c r="C11" s="161">
        <v>2</v>
      </c>
      <c r="D11" s="139">
        <v>23</v>
      </c>
      <c r="E11" s="206">
        <f>C11*D11</f>
        <v>46</v>
      </c>
      <c r="F11" s="141"/>
    </row>
    <row r="12" spans="1:6" ht="16.5" customHeight="1" x14ac:dyDescent="0.2">
      <c r="A12" s="138" t="s">
        <v>84</v>
      </c>
      <c r="B12" s="138"/>
      <c r="C12" s="138"/>
      <c r="D12" s="138"/>
      <c r="E12" s="206">
        <f>SUM(E11:E11)</f>
        <v>46</v>
      </c>
      <c r="F12" s="141"/>
    </row>
    <row r="14" spans="1:6" ht="17.25" customHeight="1" x14ac:dyDescent="0.2">
      <c r="A14" s="172" t="s">
        <v>1496</v>
      </c>
      <c r="B14" s="107"/>
      <c r="C14" s="107"/>
    </row>
    <row r="15" spans="1:6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6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24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4.25" x14ac:dyDescent="0.2">
      <c r="A3" s="124" t="s">
        <v>2095</v>
      </c>
      <c r="B3" s="107"/>
    </row>
    <row r="4" spans="1:5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9</v>
      </c>
      <c r="E5" s="118" t="e">
        <f>B5/C5*D5</f>
        <v>#REF!</v>
      </c>
    </row>
    <row r="6" spans="1:5" ht="18" customHeight="1" x14ac:dyDescent="0.2">
      <c r="A6" s="123"/>
      <c r="B6" s="158"/>
      <c r="C6" s="185"/>
      <c r="D6" s="139"/>
      <c r="E6" s="118"/>
    </row>
    <row r="7" spans="1:5" ht="18" customHeight="1" x14ac:dyDescent="0.2">
      <c r="A7" s="123" t="s">
        <v>1490</v>
      </c>
      <c r="B7" s="158"/>
      <c r="C7" s="185"/>
      <c r="D7" s="136"/>
      <c r="E7" s="118" t="e">
        <f>E5+E6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5.7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ht="15.75" customHeight="1" x14ac:dyDescent="0.2">
      <c r="A12" s="142"/>
      <c r="B12" s="146"/>
      <c r="C12" s="161"/>
      <c r="D12" s="139"/>
      <c r="E12" s="125"/>
    </row>
    <row r="13" spans="1:5" ht="15.75" customHeight="1" x14ac:dyDescent="0.2">
      <c r="A13" s="142"/>
      <c r="B13" s="146"/>
      <c r="C13" s="143"/>
      <c r="D13" s="139"/>
      <c r="E13" s="147"/>
    </row>
    <row r="14" spans="1:5" ht="15.75" customHeight="1" x14ac:dyDescent="0.2">
      <c r="A14" s="138" t="s">
        <v>84</v>
      </c>
      <c r="B14" s="123"/>
      <c r="C14" s="123"/>
      <c r="D14" s="123"/>
      <c r="E14" s="118">
        <f>SUM(E11:E13)</f>
        <v>23</v>
      </c>
    </row>
    <row r="15" spans="1:5" x14ac:dyDescent="0.2">
      <c r="A15" s="137"/>
      <c r="B15" s="137"/>
      <c r="C15" s="137"/>
      <c r="D15" s="137"/>
    </row>
    <row r="16" spans="1:5" ht="17.25" customHeight="1" x14ac:dyDescent="0.2">
      <c r="A16" s="172" t="s">
        <v>1496</v>
      </c>
      <c r="B16" s="209"/>
      <c r="C16" s="209"/>
      <c r="D16" s="137"/>
    </row>
    <row r="17" spans="1:4" ht="18" customHeight="1" x14ac:dyDescent="0.2">
      <c r="A17" s="413" t="s">
        <v>1497</v>
      </c>
      <c r="B17" s="413"/>
      <c r="C17" s="186" t="e">
        <f>#REF!</f>
        <v>#REF!</v>
      </c>
      <c r="D17" s="210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7.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18.7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18.75" customHeight="1" x14ac:dyDescent="0.2">
      <c r="A25" s="404" t="s">
        <v>1505</v>
      </c>
      <c r="B25" s="404"/>
      <c r="C25" s="118" t="e">
        <f>C19</f>
        <v>#REF!</v>
      </c>
    </row>
    <row r="26" spans="1:4" ht="19.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0">
    <mergeCell ref="A24:B24"/>
    <mergeCell ref="A25:B25"/>
    <mergeCell ref="A26:B26"/>
    <mergeCell ref="A27:B27"/>
    <mergeCell ref="A17:B17"/>
    <mergeCell ref="A18:B18"/>
    <mergeCell ref="A19:B19"/>
    <mergeCell ref="A23:B23"/>
    <mergeCell ref="A22:B22"/>
    <mergeCell ref="A21:B21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2">
    <tabColor indexed="57"/>
  </sheetPr>
  <dimension ref="A2:E30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201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12">
        <v>9870</v>
      </c>
      <c r="D5" s="136">
        <v>35</v>
      </c>
      <c r="E5" s="114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12">
        <v>9870</v>
      </c>
      <c r="D6" s="136">
        <v>35</v>
      </c>
      <c r="E6" s="114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27" customHeight="1" x14ac:dyDescent="0.2">
      <c r="A11" s="142" t="s">
        <v>1877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ht="19.5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3" spans="1:5" ht="26.25" customHeight="1" x14ac:dyDescent="0.2"/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37.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1.7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1" customHeight="1" x14ac:dyDescent="0.2">
      <c r="A23" s="404" t="s">
        <v>1505</v>
      </c>
      <c r="B23" s="404"/>
      <c r="C23" s="118" t="e">
        <f>C17</f>
        <v>#REF!</v>
      </c>
    </row>
    <row r="24" spans="1:3" ht="22.5" customHeight="1" x14ac:dyDescent="0.2">
      <c r="A24" s="405" t="s">
        <v>1506</v>
      </c>
      <c r="B24" s="405"/>
      <c r="C24" s="164" t="e">
        <f>SUM(C20:C23)</f>
        <v>#REF!</v>
      </c>
    </row>
    <row r="25" spans="1:3" ht="1.5" hidden="1" customHeight="1" x14ac:dyDescent="0.2">
      <c r="A25" s="404" t="s">
        <v>1506</v>
      </c>
      <c r="B25" s="404"/>
      <c r="C25" s="110"/>
    </row>
    <row r="30" spans="1:3" x14ac:dyDescent="0.2">
      <c r="A30" s="137" t="s">
        <v>1864</v>
      </c>
      <c r="C30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3">
    <tabColor indexed="57"/>
  </sheetPr>
  <dimension ref="A2:E30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1159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35</v>
      </c>
      <c r="E5" s="114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30</v>
      </c>
      <c r="E6" s="114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8" customHeight="1" x14ac:dyDescent="0.2">
      <c r="A11" s="142" t="s">
        <v>1877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ht="18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3" spans="1:5" ht="34.5" customHeight="1" x14ac:dyDescent="0.2"/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44.2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3.2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4.75" customHeight="1" x14ac:dyDescent="0.2">
      <c r="A23" s="404" t="s">
        <v>1505</v>
      </c>
      <c r="B23" s="404"/>
      <c r="C23" s="118" t="e">
        <f>C17</f>
        <v>#REF!</v>
      </c>
    </row>
    <row r="24" spans="1:3" ht="24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4">
    <tabColor indexed="57"/>
  </sheetPr>
  <dimension ref="A2:E30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1160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40</v>
      </c>
      <c r="E5" s="114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12">
        <v>9870</v>
      </c>
      <c r="D6" s="139">
        <v>40</v>
      </c>
      <c r="E6" s="114" t="e">
        <f>B6/C6*D6</f>
        <v>#REF!</v>
      </c>
    </row>
    <row r="7" spans="1:5" ht="18" customHeight="1" x14ac:dyDescent="0.2">
      <c r="A7" s="110" t="s">
        <v>1490</v>
      </c>
      <c r="B7" s="158"/>
      <c r="C7" s="112"/>
      <c r="D7" s="113"/>
      <c r="E7" s="114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8.75" customHeight="1" x14ac:dyDescent="0.2">
      <c r="A11" s="142" t="s">
        <v>1877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ht="18.75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3" spans="1:5" ht="35.25" customHeight="1" x14ac:dyDescent="0.2"/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4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51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2.5" customHeight="1" x14ac:dyDescent="0.2">
      <c r="A20" s="410" t="s">
        <v>1502</v>
      </c>
      <c r="B20" s="404"/>
      <c r="C20" s="114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0"/>
    </row>
    <row r="23" spans="1:3" ht="23.2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0" spans="1:3" x14ac:dyDescent="0.2">
      <c r="A30" s="137" t="s">
        <v>1864</v>
      </c>
      <c r="C30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33"/>
  </sheetPr>
  <dimension ref="A2:G29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7" x14ac:dyDescent="0.2">
      <c r="A2" s="107"/>
      <c r="B2" s="107"/>
    </row>
    <row r="3" spans="1:7" ht="28.5" customHeight="1" x14ac:dyDescent="0.2">
      <c r="A3" s="411" t="s">
        <v>1828</v>
      </c>
      <c r="B3" s="412"/>
      <c r="C3" s="412"/>
      <c r="D3" s="412"/>
      <c r="E3" s="412"/>
    </row>
    <row r="4" spans="1:7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7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155</v>
      </c>
      <c r="E5" s="144" t="e">
        <f>B5/C5*D5</f>
        <v>#REF!</v>
      </c>
      <c r="F5" s="141"/>
      <c r="G5" s="141"/>
    </row>
    <row r="6" spans="1:7" ht="18" customHeight="1" x14ac:dyDescent="0.2">
      <c r="A6" s="138" t="s">
        <v>1489</v>
      </c>
      <c r="B6" s="146" t="e">
        <f>#REF!</f>
        <v>#REF!</v>
      </c>
      <c r="C6" s="208">
        <v>9870</v>
      </c>
      <c r="D6" s="139">
        <v>150</v>
      </c>
      <c r="E6" s="144" t="e">
        <f>B6/C6*D6</f>
        <v>#REF!</v>
      </c>
      <c r="F6" s="141"/>
      <c r="G6" s="141"/>
    </row>
    <row r="7" spans="1:7" ht="18" customHeight="1" x14ac:dyDescent="0.2">
      <c r="A7" s="138"/>
      <c r="B7" s="146"/>
      <c r="C7" s="208"/>
      <c r="D7" s="139"/>
      <c r="E7" s="144"/>
      <c r="F7" s="141"/>
      <c r="G7" s="141"/>
    </row>
    <row r="8" spans="1:7" ht="18" customHeight="1" x14ac:dyDescent="0.2">
      <c r="A8" s="138" t="s">
        <v>1490</v>
      </c>
      <c r="B8" s="146"/>
      <c r="C8" s="208"/>
      <c r="D8" s="139"/>
      <c r="E8" s="144" t="e">
        <f>SUM(E5:E7)</f>
        <v>#REF!</v>
      </c>
      <c r="F8" s="141"/>
      <c r="G8" s="141"/>
    </row>
    <row r="9" spans="1:7" x14ac:dyDescent="0.2">
      <c r="A9" s="141"/>
      <c r="B9" s="141"/>
      <c r="C9" s="141"/>
      <c r="D9" s="141"/>
      <c r="E9" s="141"/>
      <c r="F9" s="141"/>
      <c r="G9" s="141"/>
    </row>
    <row r="10" spans="1:7" x14ac:dyDescent="0.2">
      <c r="A10" s="141"/>
      <c r="B10" s="141"/>
      <c r="C10" s="141"/>
      <c r="D10" s="141"/>
      <c r="E10" s="141"/>
      <c r="F10" s="141"/>
      <c r="G10" s="141"/>
    </row>
    <row r="11" spans="1:7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59" t="s">
        <v>1495</v>
      </c>
      <c r="F11" s="141"/>
      <c r="G11" s="141"/>
    </row>
    <row r="12" spans="1:7" ht="17.25" customHeight="1" x14ac:dyDescent="0.2">
      <c r="A12" s="142" t="s">
        <v>1877</v>
      </c>
      <c r="B12" s="146" t="s">
        <v>1508</v>
      </c>
      <c r="C12" s="161">
        <v>2</v>
      </c>
      <c r="D12" s="139">
        <v>23</v>
      </c>
      <c r="E12" s="206">
        <f>C12*D12</f>
        <v>46</v>
      </c>
      <c r="F12" s="141"/>
      <c r="G12" s="141"/>
    </row>
    <row r="13" spans="1:7" ht="16.5" customHeight="1" x14ac:dyDescent="0.2">
      <c r="A13" s="171" t="s">
        <v>84</v>
      </c>
      <c r="B13" s="146"/>
      <c r="C13" s="143"/>
      <c r="D13" s="130"/>
      <c r="E13" s="170">
        <f>SUM(E12:E12)</f>
        <v>46</v>
      </c>
    </row>
    <row r="15" spans="1:7" ht="17.25" customHeight="1" x14ac:dyDescent="0.2">
      <c r="A15" s="172" t="s">
        <v>1496</v>
      </c>
      <c r="B15" s="107"/>
      <c r="C15" s="107"/>
    </row>
    <row r="16" spans="1:7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19.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0.75" hidden="1" customHeight="1" x14ac:dyDescent="0.2">
      <c r="A26" s="404" t="s">
        <v>1506</v>
      </c>
      <c r="B26" s="404"/>
      <c r="C26" s="110"/>
    </row>
    <row r="29" spans="1:3" x14ac:dyDescent="0.2">
      <c r="A29" s="137" t="s">
        <v>1864</v>
      </c>
      <c r="C29" s="137" t="s">
        <v>1881</v>
      </c>
    </row>
  </sheetData>
  <mergeCells count="11">
    <mergeCell ref="A26:B26"/>
    <mergeCell ref="A3:E3"/>
    <mergeCell ref="A16:B16"/>
    <mergeCell ref="A17:B17"/>
    <mergeCell ref="A18:B18"/>
    <mergeCell ref="A20:B20"/>
    <mergeCell ref="A21:B21"/>
    <mergeCell ref="A22:B22"/>
    <mergeCell ref="A23:B23"/>
    <mergeCell ref="A24:B24"/>
    <mergeCell ref="A25:B25"/>
  </mergeCells>
  <pageMargins left="0.7" right="0.7" top="0.75" bottom="0.75" header="0.3" footer="0.3"/>
</worksheet>
</file>

<file path=xl/worksheets/sheet2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33"/>
  </sheetPr>
  <dimension ref="A2:E29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1829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155</v>
      </c>
      <c r="E5" s="144" t="e">
        <f>B5/C5*D5</f>
        <v>#REF!</v>
      </c>
    </row>
    <row r="6" spans="1:5" ht="18" customHeight="1" x14ac:dyDescent="0.2">
      <c r="A6" s="138" t="s">
        <v>1489</v>
      </c>
      <c r="B6" s="146" t="e">
        <f>#REF!</f>
        <v>#REF!</v>
      </c>
      <c r="C6" s="208">
        <v>9870</v>
      </c>
      <c r="D6" s="139">
        <v>150</v>
      </c>
      <c r="E6" s="144" t="e">
        <f>B6/C6*D6</f>
        <v>#REF!</v>
      </c>
    </row>
    <row r="7" spans="1:5" ht="18" customHeight="1" x14ac:dyDescent="0.2">
      <c r="A7" s="138"/>
      <c r="B7" s="146"/>
      <c r="C7" s="208"/>
      <c r="D7" s="139"/>
      <c r="E7" s="144"/>
    </row>
    <row r="8" spans="1:5" ht="18" customHeight="1" x14ac:dyDescent="0.2">
      <c r="A8" s="138" t="s">
        <v>1490</v>
      </c>
      <c r="B8" s="146"/>
      <c r="C8" s="208"/>
      <c r="D8" s="139"/>
      <c r="E8" s="144" t="e">
        <f>SUM(E5:E7)</f>
        <v>#REF!</v>
      </c>
    </row>
    <row r="9" spans="1:5" x14ac:dyDescent="0.2">
      <c r="A9" s="141"/>
      <c r="B9" s="141"/>
      <c r="C9" s="141"/>
      <c r="D9" s="141"/>
      <c r="E9" s="141"/>
    </row>
    <row r="10" spans="1:5" x14ac:dyDescent="0.2">
      <c r="A10" s="141"/>
      <c r="B10" s="141"/>
      <c r="C10" s="141"/>
      <c r="D10" s="141"/>
      <c r="E10" s="141"/>
    </row>
    <row r="11" spans="1:5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59" t="s">
        <v>1495</v>
      </c>
    </row>
    <row r="12" spans="1:5" ht="17.25" customHeight="1" x14ac:dyDescent="0.2">
      <c r="A12" s="142" t="s">
        <v>1877</v>
      </c>
      <c r="B12" s="146" t="s">
        <v>1508</v>
      </c>
      <c r="C12" s="161">
        <v>2</v>
      </c>
      <c r="D12" s="139">
        <v>23</v>
      </c>
      <c r="E12" s="206">
        <f>C12*D12</f>
        <v>46</v>
      </c>
    </row>
    <row r="13" spans="1:5" ht="16.5" customHeight="1" x14ac:dyDescent="0.2">
      <c r="A13" s="171" t="s">
        <v>84</v>
      </c>
      <c r="B13" s="146"/>
      <c r="C13" s="143"/>
      <c r="D13" s="130"/>
      <c r="E13" s="170">
        <f>SUM(E12:E12)</f>
        <v>46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19.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0.75" hidden="1" customHeight="1" x14ac:dyDescent="0.2">
      <c r="A26" s="404" t="s">
        <v>1506</v>
      </c>
      <c r="B26" s="404"/>
      <c r="C26" s="110"/>
    </row>
    <row r="28" spans="1:3" ht="25.5" customHeight="1" x14ac:dyDescent="0.2"/>
    <row r="29" spans="1:3" x14ac:dyDescent="0.2">
      <c r="A29" s="137" t="s">
        <v>1864</v>
      </c>
      <c r="C29" s="137" t="s">
        <v>1881</v>
      </c>
    </row>
  </sheetData>
  <mergeCells count="11">
    <mergeCell ref="A26:B26"/>
    <mergeCell ref="A3:E3"/>
    <mergeCell ref="A16:B16"/>
    <mergeCell ref="A17:B17"/>
    <mergeCell ref="A18:B18"/>
    <mergeCell ref="A20:B20"/>
    <mergeCell ref="A21:B21"/>
    <mergeCell ref="A22:B22"/>
    <mergeCell ref="A23:B23"/>
    <mergeCell ref="A24:B24"/>
    <mergeCell ref="A25:B25"/>
  </mergeCells>
  <pageMargins left="0.7" right="0.7" top="0.75" bottom="0.75" header="0.3" footer="0.3"/>
</worksheet>
</file>

<file path=xl/worksheets/sheet2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33"/>
  </sheetPr>
  <dimension ref="A2:F29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1830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155</v>
      </c>
      <c r="E5" s="144" t="e">
        <f>B5/C5*D5</f>
        <v>#REF!</v>
      </c>
      <c r="F5" s="141"/>
    </row>
    <row r="6" spans="1:6" ht="18" customHeight="1" x14ac:dyDescent="0.2">
      <c r="A6" s="138" t="s">
        <v>1489</v>
      </c>
      <c r="B6" s="146" t="e">
        <f>#REF!</f>
        <v>#REF!</v>
      </c>
      <c r="C6" s="208">
        <v>9870</v>
      </c>
      <c r="D6" s="139">
        <v>145</v>
      </c>
      <c r="E6" s="144" t="e">
        <f>B6/C6*D6</f>
        <v>#REF!</v>
      </c>
      <c r="F6" s="141"/>
    </row>
    <row r="7" spans="1:6" ht="18" customHeight="1" x14ac:dyDescent="0.2">
      <c r="A7" s="138"/>
      <c r="B7" s="146"/>
      <c r="C7" s="208"/>
      <c r="D7" s="139"/>
      <c r="E7" s="144"/>
      <c r="F7" s="141"/>
    </row>
    <row r="8" spans="1:6" ht="18" customHeight="1" x14ac:dyDescent="0.2">
      <c r="A8" s="138" t="s">
        <v>1490</v>
      </c>
      <c r="B8" s="146"/>
      <c r="C8" s="208"/>
      <c r="D8" s="139"/>
      <c r="E8" s="144" t="e">
        <f>SUM(E5:E7)</f>
        <v>#REF!</v>
      </c>
      <c r="F8" s="141"/>
    </row>
    <row r="9" spans="1:6" x14ac:dyDescent="0.2">
      <c r="A9" s="141"/>
      <c r="B9" s="141"/>
      <c r="C9" s="141"/>
      <c r="D9" s="141"/>
      <c r="E9" s="141"/>
      <c r="F9" s="141"/>
    </row>
    <row r="10" spans="1:6" x14ac:dyDescent="0.2">
      <c r="A10" s="141"/>
      <c r="B10" s="141"/>
      <c r="C10" s="141"/>
      <c r="D10" s="141"/>
      <c r="E10" s="141"/>
      <c r="F10" s="141"/>
    </row>
    <row r="11" spans="1:6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59" t="s">
        <v>1495</v>
      </c>
      <c r="F11" s="141"/>
    </row>
    <row r="12" spans="1:6" ht="17.25" customHeight="1" x14ac:dyDescent="0.2">
      <c r="A12" s="142" t="s">
        <v>1877</v>
      </c>
      <c r="B12" s="146" t="s">
        <v>1508</v>
      </c>
      <c r="C12" s="161">
        <v>2</v>
      </c>
      <c r="D12" s="139">
        <v>23</v>
      </c>
      <c r="E12" s="206">
        <f>C12*D12</f>
        <v>46</v>
      </c>
      <c r="F12" s="141"/>
    </row>
    <row r="13" spans="1:6" ht="16.5" customHeight="1" x14ac:dyDescent="0.2">
      <c r="A13" s="171" t="s">
        <v>84</v>
      </c>
      <c r="B13" s="146"/>
      <c r="C13" s="143"/>
      <c r="D13" s="130"/>
      <c r="E13" s="170">
        <f>SUM(E12:E12)</f>
        <v>46</v>
      </c>
    </row>
    <row r="15" spans="1:6" ht="17.25" customHeight="1" x14ac:dyDescent="0.2">
      <c r="A15" s="172" t="s">
        <v>1496</v>
      </c>
      <c r="B15" s="107"/>
      <c r="C15" s="107"/>
    </row>
    <row r="16" spans="1:6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19.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0.75" hidden="1" customHeight="1" x14ac:dyDescent="0.2">
      <c r="A26" s="404" t="s">
        <v>1506</v>
      </c>
      <c r="B26" s="404"/>
      <c r="C26" s="110"/>
    </row>
    <row r="29" spans="1:3" x14ac:dyDescent="0.2">
      <c r="A29" s="137" t="s">
        <v>1864</v>
      </c>
      <c r="C29" s="137" t="s">
        <v>1881</v>
      </c>
    </row>
  </sheetData>
  <mergeCells count="11">
    <mergeCell ref="A26:B26"/>
    <mergeCell ref="A3:E3"/>
    <mergeCell ref="A16:B16"/>
    <mergeCell ref="A17:B17"/>
    <mergeCell ref="A18:B18"/>
    <mergeCell ref="A20:B20"/>
    <mergeCell ref="A21:B21"/>
    <mergeCell ref="A22:B22"/>
    <mergeCell ref="A23:B23"/>
    <mergeCell ref="A24:B24"/>
    <mergeCell ref="A25:B25"/>
  </mergeCells>
  <pageMargins left="0.7" right="0.7" top="0.75" bottom="0.75" header="0.3" footer="0.3"/>
</worksheet>
</file>

<file path=xl/worksheets/sheet2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33"/>
  </sheetPr>
  <dimension ref="A2:F29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1831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175</v>
      </c>
      <c r="E5" s="144" t="e">
        <f>B5/C5*D5</f>
        <v>#REF!</v>
      </c>
      <c r="F5" s="141"/>
    </row>
    <row r="6" spans="1:6" ht="18" customHeight="1" x14ac:dyDescent="0.2">
      <c r="A6" s="138" t="s">
        <v>1489</v>
      </c>
      <c r="B6" s="146" t="e">
        <f>#REF!</f>
        <v>#REF!</v>
      </c>
      <c r="C6" s="208">
        <v>9870</v>
      </c>
      <c r="D6" s="139">
        <v>170</v>
      </c>
      <c r="E6" s="144" t="e">
        <f>B6/C6*D6</f>
        <v>#REF!</v>
      </c>
      <c r="F6" s="141"/>
    </row>
    <row r="7" spans="1:6" ht="18" customHeight="1" x14ac:dyDescent="0.2">
      <c r="A7" s="138"/>
      <c r="B7" s="146"/>
      <c r="C7" s="208"/>
      <c r="D7" s="139"/>
      <c r="E7" s="144"/>
      <c r="F7" s="141"/>
    </row>
    <row r="8" spans="1:6" ht="18" customHeight="1" x14ac:dyDescent="0.2">
      <c r="A8" s="138" t="s">
        <v>1490</v>
      </c>
      <c r="B8" s="146"/>
      <c r="C8" s="208"/>
      <c r="D8" s="139"/>
      <c r="E8" s="144" t="e">
        <f>SUM(E5:E7)</f>
        <v>#REF!</v>
      </c>
      <c r="F8" s="141"/>
    </row>
    <row r="9" spans="1:6" x14ac:dyDescent="0.2">
      <c r="A9" s="141"/>
      <c r="B9" s="141"/>
      <c r="C9" s="141"/>
      <c r="D9" s="141"/>
      <c r="E9" s="141"/>
      <c r="F9" s="141"/>
    </row>
    <row r="10" spans="1:6" x14ac:dyDescent="0.2">
      <c r="A10" s="141"/>
      <c r="B10" s="141"/>
      <c r="C10" s="141"/>
      <c r="D10" s="141"/>
      <c r="E10" s="141"/>
      <c r="F10" s="141"/>
    </row>
    <row r="11" spans="1:6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59" t="s">
        <v>1495</v>
      </c>
      <c r="F11" s="141"/>
    </row>
    <row r="12" spans="1:6" ht="17.25" customHeight="1" x14ac:dyDescent="0.2">
      <c r="A12" s="142" t="s">
        <v>1877</v>
      </c>
      <c r="B12" s="146" t="s">
        <v>1508</v>
      </c>
      <c r="C12" s="161">
        <v>2</v>
      </c>
      <c r="D12" s="139">
        <v>23</v>
      </c>
      <c r="E12" s="206">
        <f>C12*D12</f>
        <v>46</v>
      </c>
      <c r="F12" s="141"/>
    </row>
    <row r="13" spans="1:6" ht="16.5" customHeight="1" x14ac:dyDescent="0.2">
      <c r="A13" s="171" t="s">
        <v>84</v>
      </c>
      <c r="B13" s="146"/>
      <c r="C13" s="143"/>
      <c r="D13" s="130"/>
      <c r="E13" s="170">
        <f>SUM(E12:E12)</f>
        <v>46</v>
      </c>
    </row>
    <row r="15" spans="1:6" ht="17.25" customHeight="1" x14ac:dyDescent="0.2">
      <c r="A15" s="172" t="s">
        <v>1496</v>
      </c>
      <c r="B15" s="107"/>
      <c r="C15" s="107"/>
    </row>
    <row r="16" spans="1:6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19.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0.75" hidden="1" customHeight="1" x14ac:dyDescent="0.2">
      <c r="A26" s="404" t="s">
        <v>1506</v>
      </c>
      <c r="B26" s="404"/>
      <c r="C26" s="110"/>
    </row>
    <row r="29" spans="1:3" x14ac:dyDescent="0.2">
      <c r="A29" s="137" t="s">
        <v>1864</v>
      </c>
      <c r="C29" s="137" t="s">
        <v>1881</v>
      </c>
    </row>
  </sheetData>
  <mergeCells count="11">
    <mergeCell ref="A26:B26"/>
    <mergeCell ref="A3:E3"/>
    <mergeCell ref="A16:B16"/>
    <mergeCell ref="A17:B17"/>
    <mergeCell ref="A18:B18"/>
    <mergeCell ref="A20:B20"/>
    <mergeCell ref="A21:B21"/>
    <mergeCell ref="A22:B22"/>
    <mergeCell ref="A23:B23"/>
    <mergeCell ref="A24:B24"/>
    <mergeCell ref="A25:B25"/>
  </mergeCells>
  <pageMargins left="0.7" right="0.7" top="0.75" bottom="0.75" header="0.3" footer="0.3"/>
</worksheet>
</file>

<file path=xl/worksheets/sheet2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33"/>
  </sheetPr>
  <dimension ref="A2:F29"/>
  <sheetViews>
    <sheetView workbookViewId="0">
      <selection activeCell="K12" sqref="K12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  <c r="B2" s="107"/>
    </row>
    <row r="3" spans="1:6" ht="28.5" customHeight="1" x14ac:dyDescent="0.2">
      <c r="A3" s="411" t="s">
        <v>1832</v>
      </c>
      <c r="B3" s="412"/>
      <c r="C3" s="412"/>
      <c r="D3" s="412"/>
      <c r="E3" s="412"/>
    </row>
    <row r="4" spans="1:6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175</v>
      </c>
      <c r="E5" s="144" t="e">
        <f>B5/C5*D5</f>
        <v>#REF!</v>
      </c>
      <c r="F5" s="141"/>
    </row>
    <row r="6" spans="1:6" ht="18" customHeight="1" x14ac:dyDescent="0.2">
      <c r="A6" s="138" t="s">
        <v>1489</v>
      </c>
      <c r="B6" s="146" t="e">
        <f>#REF!</f>
        <v>#REF!</v>
      </c>
      <c r="C6" s="208">
        <v>9870</v>
      </c>
      <c r="D6" s="139">
        <v>170</v>
      </c>
      <c r="E6" s="144" t="e">
        <f>B6/C6*D6</f>
        <v>#REF!</v>
      </c>
      <c r="F6" s="141"/>
    </row>
    <row r="7" spans="1:6" ht="18" customHeight="1" x14ac:dyDescent="0.2">
      <c r="A7" s="138"/>
      <c r="B7" s="146"/>
      <c r="C7" s="208"/>
      <c r="D7" s="139"/>
      <c r="E7" s="144"/>
      <c r="F7" s="141"/>
    </row>
    <row r="8" spans="1:6" ht="18" customHeight="1" x14ac:dyDescent="0.2">
      <c r="A8" s="138" t="s">
        <v>1490</v>
      </c>
      <c r="B8" s="146"/>
      <c r="C8" s="208"/>
      <c r="D8" s="139"/>
      <c r="E8" s="144" t="e">
        <f>SUM(E5:E7)</f>
        <v>#REF!</v>
      </c>
      <c r="F8" s="141"/>
    </row>
    <row r="9" spans="1:6" x14ac:dyDescent="0.2">
      <c r="A9" s="141"/>
      <c r="B9" s="141"/>
      <c r="C9" s="141"/>
      <c r="D9" s="141"/>
      <c r="E9" s="141"/>
      <c r="F9" s="141"/>
    </row>
    <row r="10" spans="1:6" x14ac:dyDescent="0.2">
      <c r="A10" s="141"/>
      <c r="B10" s="141"/>
      <c r="C10" s="141"/>
      <c r="D10" s="141"/>
      <c r="E10" s="141"/>
      <c r="F10" s="141"/>
    </row>
    <row r="11" spans="1:6" ht="51" x14ac:dyDescent="0.2">
      <c r="A11" s="159" t="s">
        <v>1491</v>
      </c>
      <c r="B11" s="159" t="s">
        <v>1492</v>
      </c>
      <c r="C11" s="159" t="s">
        <v>1493</v>
      </c>
      <c r="D11" s="159" t="s">
        <v>1494</v>
      </c>
      <c r="E11" s="159" t="s">
        <v>1495</v>
      </c>
      <c r="F11" s="141"/>
    </row>
    <row r="12" spans="1:6" ht="17.25" customHeight="1" x14ac:dyDescent="0.2">
      <c r="A12" s="142" t="s">
        <v>1877</v>
      </c>
      <c r="B12" s="146" t="s">
        <v>1508</v>
      </c>
      <c r="C12" s="161">
        <v>2</v>
      </c>
      <c r="D12" s="139">
        <v>23</v>
      </c>
      <c r="E12" s="206">
        <f>C12*D12</f>
        <v>46</v>
      </c>
      <c r="F12" s="141"/>
    </row>
    <row r="13" spans="1:6" ht="16.5" customHeight="1" x14ac:dyDescent="0.2">
      <c r="A13" s="171" t="s">
        <v>84</v>
      </c>
      <c r="B13" s="146"/>
      <c r="C13" s="143"/>
      <c r="D13" s="130"/>
      <c r="E13" s="170">
        <f>SUM(E12:E12)</f>
        <v>46</v>
      </c>
    </row>
    <row r="15" spans="1:6" ht="17.25" customHeight="1" x14ac:dyDescent="0.2">
      <c r="A15" s="172" t="s">
        <v>1496</v>
      </c>
      <c r="B15" s="107"/>
      <c r="C15" s="107"/>
    </row>
    <row r="16" spans="1:6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4" t="e">
        <f>E8</f>
        <v>#REF!</v>
      </c>
    </row>
    <row r="18" spans="1:3" ht="16.5" customHeight="1" x14ac:dyDescent="0.2">
      <c r="A18" s="407" t="s">
        <v>1499</v>
      </c>
      <c r="B18" s="407"/>
      <c r="C18" s="118" t="e">
        <f>C16*C17</f>
        <v>#REF!</v>
      </c>
    </row>
    <row r="19" spans="1:3" ht="19.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5.5" customHeight="1" x14ac:dyDescent="0.2">
      <c r="A21" s="410" t="s">
        <v>1502</v>
      </c>
      <c r="B21" s="404"/>
      <c r="C21" s="114" t="e">
        <f>E8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0.75" hidden="1" customHeight="1" x14ac:dyDescent="0.2">
      <c r="A26" s="404" t="s">
        <v>1506</v>
      </c>
      <c r="B26" s="404"/>
      <c r="C26" s="110"/>
    </row>
    <row r="29" spans="1:3" x14ac:dyDescent="0.2">
      <c r="A29" s="137" t="s">
        <v>1864</v>
      </c>
      <c r="C29" s="137" t="s">
        <v>1881</v>
      </c>
    </row>
  </sheetData>
  <mergeCells count="11">
    <mergeCell ref="A26:B26"/>
    <mergeCell ref="A3:E3"/>
    <mergeCell ref="A16:B16"/>
    <mergeCell ref="A17:B17"/>
    <mergeCell ref="A18:B18"/>
    <mergeCell ref="A20:B20"/>
    <mergeCell ref="A21:B21"/>
    <mergeCell ref="A22:B22"/>
    <mergeCell ref="A23:B23"/>
    <mergeCell ref="A24:B24"/>
    <mergeCell ref="A25:B25"/>
  </mergeCells>
  <pageMargins left="0.7" right="0.7" top="0.75" bottom="0.75" header="0.3" footer="0.3"/>
</worksheet>
</file>

<file path=xl/worksheets/sheet2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2" sqref="K12"/>
    </sheetView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4.25" x14ac:dyDescent="0.2">
      <c r="A3" s="124" t="s">
        <v>2096</v>
      </c>
      <c r="B3" s="107"/>
    </row>
    <row r="4" spans="1:5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17</v>
      </c>
      <c r="E5" s="207" t="e">
        <f>B5/C5*D5</f>
        <v>#REF!</v>
      </c>
    </row>
    <row r="6" spans="1:5" ht="18" customHeight="1" x14ac:dyDescent="0.2">
      <c r="A6" s="123"/>
      <c r="B6" s="158"/>
      <c r="C6" s="185"/>
      <c r="D6" s="139"/>
      <c r="E6" s="207"/>
    </row>
    <row r="7" spans="1:5" ht="18" customHeight="1" x14ac:dyDescent="0.2">
      <c r="A7" s="123" t="s">
        <v>1490</v>
      </c>
      <c r="B7" s="158"/>
      <c r="C7" s="185"/>
      <c r="D7" s="136"/>
      <c r="E7" s="207" t="e">
        <f>E5+E6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s="140" customFormat="1" ht="15.7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206">
        <f>C11*D11</f>
        <v>23</v>
      </c>
    </row>
    <row r="12" spans="1:5" s="140" customFormat="1" ht="15.75" customHeight="1" x14ac:dyDescent="0.2">
      <c r="A12" s="142"/>
      <c r="B12" s="146"/>
      <c r="C12" s="161"/>
      <c r="D12" s="139"/>
      <c r="E12" s="206"/>
    </row>
    <row r="13" spans="1:5" s="140" customFormat="1" ht="15.75" customHeight="1" x14ac:dyDescent="0.2">
      <c r="A13" s="142"/>
      <c r="B13" s="146"/>
      <c r="C13" s="143"/>
      <c r="D13" s="139"/>
      <c r="E13" s="144"/>
    </row>
    <row r="14" spans="1:5" ht="20.25" customHeight="1" x14ac:dyDescent="0.2">
      <c r="A14" s="138" t="s">
        <v>84</v>
      </c>
      <c r="B14" s="123"/>
      <c r="C14" s="123"/>
      <c r="D14" s="123"/>
      <c r="E14" s="207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0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0.2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19.5" customHeight="1" x14ac:dyDescent="0.2">
      <c r="A25" s="404" t="s">
        <v>1505</v>
      </c>
      <c r="B25" s="404"/>
      <c r="C25" s="118" t="e">
        <f>C19</f>
        <v>#REF!</v>
      </c>
    </row>
    <row r="26" spans="1:4" ht="19.5" customHeight="1" x14ac:dyDescent="0.2">
      <c r="A26" s="405" t="s">
        <v>1506</v>
      </c>
      <c r="B26" s="405"/>
      <c r="C26" s="164" t="e">
        <f>SUM(C22:C25)</f>
        <v>#REF!</v>
      </c>
    </row>
    <row r="27" spans="1:4" ht="0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0">
    <mergeCell ref="A24:B24"/>
    <mergeCell ref="A25:B25"/>
    <mergeCell ref="A26:B26"/>
    <mergeCell ref="A27:B27"/>
    <mergeCell ref="A17:B17"/>
    <mergeCell ref="A18:B18"/>
    <mergeCell ref="A19:B19"/>
    <mergeCell ref="A23:B23"/>
    <mergeCell ref="A22:B22"/>
    <mergeCell ref="A21:B21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4.25" x14ac:dyDescent="0.2">
      <c r="A3" s="124" t="s">
        <v>2097</v>
      </c>
      <c r="B3" s="107"/>
    </row>
    <row r="4" spans="1:5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9">
        <v>17</v>
      </c>
      <c r="E5" s="118" t="e">
        <f>B5/C5*D5</f>
        <v>#REF!</v>
      </c>
    </row>
    <row r="6" spans="1:5" ht="18" customHeight="1" x14ac:dyDescent="0.2">
      <c r="A6" s="123"/>
      <c r="B6" s="158"/>
      <c r="C6" s="185"/>
      <c r="D6" s="139"/>
      <c r="E6" s="118"/>
    </row>
    <row r="7" spans="1:5" ht="18" customHeight="1" x14ac:dyDescent="0.2">
      <c r="A7" s="123" t="s">
        <v>1490</v>
      </c>
      <c r="B7" s="158"/>
      <c r="C7" s="185"/>
      <c r="D7" s="136"/>
      <c r="E7" s="118" t="e">
        <f>E5+E6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s="140" customFormat="1" ht="15.7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s="140" customFormat="1" ht="15.75" customHeight="1" x14ac:dyDescent="0.2">
      <c r="A12" s="142"/>
      <c r="B12" s="146"/>
      <c r="C12" s="161"/>
      <c r="D12" s="139"/>
      <c r="E12" s="125"/>
    </row>
    <row r="13" spans="1:5" s="140" customFormat="1" ht="15.75" customHeight="1" x14ac:dyDescent="0.2">
      <c r="A13" s="142"/>
      <c r="B13" s="146"/>
      <c r="C13" s="143"/>
      <c r="D13" s="139"/>
      <c r="E13" s="147"/>
    </row>
    <row r="14" spans="1:5" ht="20.25" customHeight="1" x14ac:dyDescent="0.2">
      <c r="A14" s="138" t="s">
        <v>84</v>
      </c>
      <c r="B14" s="123"/>
      <c r="C14" s="123"/>
      <c r="D14" s="123"/>
      <c r="E14" s="118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0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0.2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21.7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0">
    <mergeCell ref="A24:B24"/>
    <mergeCell ref="A25:B25"/>
    <mergeCell ref="A26:B26"/>
    <mergeCell ref="A27:B27"/>
    <mergeCell ref="A17:B17"/>
    <mergeCell ref="A18:B18"/>
    <mergeCell ref="A19:B19"/>
    <mergeCell ref="A23:B23"/>
    <mergeCell ref="A22:B22"/>
    <mergeCell ref="A21:B21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8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4.25" x14ac:dyDescent="0.2">
      <c r="A3" s="124" t="s">
        <v>2098</v>
      </c>
      <c r="B3" s="107"/>
    </row>
    <row r="4" spans="1:5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21</v>
      </c>
      <c r="E5" s="118" t="e">
        <f>B5/C5*D5</f>
        <v>#REF!</v>
      </c>
    </row>
    <row r="6" spans="1:5" ht="18" customHeight="1" x14ac:dyDescent="0.2">
      <c r="A6" s="123"/>
      <c r="B6" s="158"/>
      <c r="C6" s="185"/>
      <c r="D6" s="139"/>
      <c r="E6" s="118"/>
    </row>
    <row r="7" spans="1:5" ht="18" customHeight="1" x14ac:dyDescent="0.2">
      <c r="A7" s="123" t="s">
        <v>1490</v>
      </c>
      <c r="B7" s="158"/>
      <c r="C7" s="185"/>
      <c r="D7" s="136"/>
      <c r="E7" s="118" t="e">
        <f>E5+E6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ht="15" customHeight="1" x14ac:dyDescent="0.2">
      <c r="A12" s="142"/>
      <c r="B12" s="146"/>
      <c r="C12" s="161"/>
      <c r="D12" s="139"/>
      <c r="E12" s="125"/>
    </row>
    <row r="13" spans="1:5" ht="15" customHeight="1" x14ac:dyDescent="0.2">
      <c r="A13" s="142"/>
      <c r="B13" s="146"/>
      <c r="C13" s="143"/>
      <c r="D13" s="139"/>
      <c r="E13" s="147"/>
    </row>
    <row r="14" spans="1:5" ht="15" customHeight="1" x14ac:dyDescent="0.2">
      <c r="A14" s="138" t="s">
        <v>84</v>
      </c>
      <c r="B14" s="123"/>
      <c r="C14" s="123"/>
      <c r="D14" s="123"/>
      <c r="E14" s="118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1" spans="1:4" ht="15.75" customHeight="1" x14ac:dyDescent="0.2">
      <c r="A21" s="408" t="s">
        <v>1500</v>
      </c>
      <c r="B21" s="409"/>
      <c r="C21" s="122" t="s">
        <v>1501</v>
      </c>
    </row>
    <row r="22" spans="1:4" ht="20.2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18.75" customHeight="1" x14ac:dyDescent="0.2">
      <c r="A25" s="404" t="s">
        <v>1505</v>
      </c>
      <c r="B25" s="404"/>
      <c r="C25" s="118" t="e">
        <f>C19</f>
        <v>#REF!</v>
      </c>
    </row>
    <row r="26" spans="1:4" ht="22.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0">
    <mergeCell ref="A24:B24"/>
    <mergeCell ref="A25:B25"/>
    <mergeCell ref="A26:B26"/>
    <mergeCell ref="A27:B27"/>
    <mergeCell ref="A17:B17"/>
    <mergeCell ref="A18:B18"/>
    <mergeCell ref="A19:B19"/>
    <mergeCell ref="A23:B23"/>
    <mergeCell ref="A22:B22"/>
    <mergeCell ref="A21:B21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9">
    <tabColor indexed="57"/>
  </sheetPr>
  <dimension ref="A2:G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7" x14ac:dyDescent="0.2">
      <c r="A2" s="107"/>
      <c r="B2" s="107"/>
    </row>
    <row r="3" spans="1:7" ht="14.25" x14ac:dyDescent="0.2">
      <c r="A3" s="124" t="s">
        <v>2099</v>
      </c>
      <c r="B3" s="107"/>
    </row>
    <row r="4" spans="1:7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7" ht="18" customHeight="1" x14ac:dyDescent="0.2">
      <c r="A5" s="123" t="s">
        <v>1489</v>
      </c>
      <c r="B5" s="158" t="e">
        <f>#REF!</f>
        <v>#REF!</v>
      </c>
      <c r="C5" s="185">
        <v>9870</v>
      </c>
      <c r="D5" s="139">
        <v>12</v>
      </c>
      <c r="E5" s="118" t="e">
        <f>B5/C5*D5</f>
        <v>#REF!</v>
      </c>
      <c r="G5" s="137"/>
    </row>
    <row r="6" spans="1:7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10</v>
      </c>
      <c r="E6" s="118" t="e">
        <f>B6/C6*D6</f>
        <v>#REF!</v>
      </c>
    </row>
    <row r="7" spans="1:7" ht="18" customHeight="1" x14ac:dyDescent="0.2">
      <c r="A7" s="123" t="s">
        <v>1490</v>
      </c>
      <c r="B7" s="158"/>
      <c r="C7" s="185"/>
      <c r="D7" s="136"/>
      <c r="E7" s="118" t="e">
        <f>E5+E6</f>
        <v>#REF!</v>
      </c>
    </row>
    <row r="8" spans="1:7" x14ac:dyDescent="0.2">
      <c r="A8" s="137"/>
      <c r="B8" s="137"/>
      <c r="C8" s="137"/>
      <c r="D8" s="137"/>
    </row>
    <row r="9" spans="1:7" x14ac:dyDescent="0.2">
      <c r="A9" s="137"/>
      <c r="B9" s="137"/>
      <c r="C9" s="137"/>
      <c r="D9" s="137"/>
    </row>
    <row r="10" spans="1:7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7" ht="16.5" customHeight="1" x14ac:dyDescent="0.2">
      <c r="A11" s="142" t="s">
        <v>1833</v>
      </c>
      <c r="B11" s="146" t="s">
        <v>1508</v>
      </c>
      <c r="C11" s="161">
        <v>2</v>
      </c>
      <c r="D11" s="139">
        <v>23</v>
      </c>
      <c r="E11" s="125">
        <f>C11*D11</f>
        <v>46</v>
      </c>
    </row>
    <row r="12" spans="1:7" ht="15.75" customHeight="1" x14ac:dyDescent="0.2">
      <c r="A12" s="142"/>
      <c r="B12" s="146"/>
      <c r="C12" s="161"/>
      <c r="D12" s="139"/>
      <c r="E12" s="125"/>
    </row>
    <row r="13" spans="1:7" ht="16.5" hidden="1" customHeight="1" x14ac:dyDescent="0.2">
      <c r="A13" s="145" t="s">
        <v>463</v>
      </c>
      <c r="B13" s="146" t="s">
        <v>464</v>
      </c>
      <c r="C13" s="143" t="s">
        <v>465</v>
      </c>
      <c r="D13" s="130">
        <v>150</v>
      </c>
      <c r="E13" s="147"/>
    </row>
    <row r="14" spans="1:7" ht="16.5" customHeight="1" x14ac:dyDescent="0.2">
      <c r="A14" s="120" t="s">
        <v>84</v>
      </c>
      <c r="B14" s="110"/>
      <c r="C14" s="110"/>
      <c r="D14" s="110"/>
      <c r="E14" s="118">
        <f>SUM(E11:E13)</f>
        <v>46</v>
      </c>
    </row>
    <row r="16" spans="1:7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3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19.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8"/>
    </row>
    <row r="25" spans="1:4" ht="21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0">
    <mergeCell ref="A24:B24"/>
    <mergeCell ref="A25:B25"/>
    <mergeCell ref="A26:B26"/>
    <mergeCell ref="A27:B27"/>
    <mergeCell ref="A17:B17"/>
    <mergeCell ref="A18:B18"/>
    <mergeCell ref="A19:B19"/>
    <mergeCell ref="A23:B23"/>
    <mergeCell ref="A22:B22"/>
    <mergeCell ref="A21:B21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2100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9">
        <v>11</v>
      </c>
      <c r="E5" s="118" t="e">
        <f>B5/C5*D5</f>
        <v>#REF!</v>
      </c>
    </row>
    <row r="6" spans="1:5" ht="18" customHeight="1" x14ac:dyDescent="0.2">
      <c r="A6" s="123"/>
      <c r="B6" s="158"/>
      <c r="C6" s="185"/>
      <c r="D6" s="139"/>
      <c r="E6" s="118"/>
    </row>
    <row r="7" spans="1:5" ht="18" customHeight="1" x14ac:dyDescent="0.2">
      <c r="A7" s="123" t="s">
        <v>1490</v>
      </c>
      <c r="B7" s="158"/>
      <c r="C7" s="185"/>
      <c r="D7" s="136"/>
      <c r="E7" s="118" t="e">
        <f>E5+E6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s="140" customFormat="1" ht="16.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s="140" customFormat="1" ht="16.5" customHeight="1" x14ac:dyDescent="0.2">
      <c r="A12" s="142"/>
      <c r="B12" s="146"/>
      <c r="C12" s="161"/>
      <c r="D12" s="139"/>
      <c r="E12" s="125"/>
    </row>
    <row r="13" spans="1:5" s="140" customFormat="1" ht="16.5" customHeight="1" x14ac:dyDescent="0.2">
      <c r="A13" s="142"/>
      <c r="B13" s="146"/>
      <c r="C13" s="143"/>
      <c r="D13" s="139"/>
      <c r="E13" s="147"/>
    </row>
    <row r="14" spans="1:5" ht="20.25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3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0.2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18.7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R30"/>
  <sheetViews>
    <sheetView workbookViewId="0"/>
  </sheetViews>
  <sheetFormatPr defaultRowHeight="18.75" x14ac:dyDescent="0.3"/>
  <cols>
    <col min="1" max="1" width="32.42578125" style="45" customWidth="1"/>
    <col min="2" max="2" width="5.5703125" style="45" customWidth="1"/>
    <col min="3" max="3" width="11.85546875" style="45" hidden="1" customWidth="1"/>
    <col min="4" max="4" width="11.140625" style="45" hidden="1" customWidth="1"/>
    <col min="5" max="5" width="9.28515625" style="45" hidden="1" customWidth="1"/>
    <col min="6" max="6" width="12.140625" style="45" hidden="1" customWidth="1"/>
    <col min="7" max="7" width="9" style="45" hidden="1" customWidth="1"/>
    <col min="8" max="8" width="10.140625" style="45" hidden="1" customWidth="1"/>
    <col min="9" max="9" width="11.85546875" style="45" hidden="1" customWidth="1"/>
    <col min="10" max="11" width="12" style="45" hidden="1" customWidth="1"/>
    <col min="12" max="12" width="25.140625" style="54" customWidth="1"/>
    <col min="13" max="13" width="12.42578125" style="45" hidden="1" customWidth="1"/>
    <col min="14" max="14" width="12.140625" style="45" hidden="1" customWidth="1"/>
    <col min="15" max="16384" width="9.140625" style="45"/>
  </cols>
  <sheetData>
    <row r="1" spans="1:14" ht="15" customHeight="1" x14ac:dyDescent="0.3"/>
    <row r="2" spans="1:14" ht="52.5" customHeight="1" x14ac:dyDescent="0.3">
      <c r="A2" s="54"/>
      <c r="B2" s="54"/>
      <c r="C2" s="55" t="s">
        <v>67</v>
      </c>
      <c r="D2" s="55" t="s">
        <v>69</v>
      </c>
      <c r="E2" s="55" t="s">
        <v>70</v>
      </c>
      <c r="F2" s="55" t="s">
        <v>71</v>
      </c>
      <c r="G2" s="55" t="s">
        <v>72</v>
      </c>
      <c r="H2" s="55" t="s">
        <v>73</v>
      </c>
      <c r="I2" s="96" t="s">
        <v>1483</v>
      </c>
      <c r="J2" s="55" t="s">
        <v>74</v>
      </c>
      <c r="K2" s="96" t="s">
        <v>582</v>
      </c>
      <c r="L2" s="55" t="s">
        <v>68</v>
      </c>
      <c r="M2" s="56" t="s">
        <v>75</v>
      </c>
      <c r="N2" s="60" t="s">
        <v>81</v>
      </c>
    </row>
    <row r="3" spans="1:14" ht="60" customHeight="1" x14ac:dyDescent="0.3">
      <c r="A3" s="399" t="s">
        <v>66</v>
      </c>
      <c r="B3" s="399"/>
      <c r="C3" s="62">
        <v>76503</v>
      </c>
      <c r="D3" s="62">
        <v>84629</v>
      </c>
      <c r="E3" s="62">
        <v>60948</v>
      </c>
      <c r="F3" s="62">
        <v>107244</v>
      </c>
      <c r="G3" s="62">
        <v>48559</v>
      </c>
      <c r="H3" s="62">
        <v>137806</v>
      </c>
      <c r="I3" s="97">
        <v>444793</v>
      </c>
      <c r="J3" s="62">
        <v>71709</v>
      </c>
      <c r="K3" s="97">
        <v>85510</v>
      </c>
      <c r="L3" s="232">
        <v>127847.18</v>
      </c>
      <c r="M3" s="62">
        <v>238197</v>
      </c>
      <c r="N3" s="63">
        <f>SUM(C3:M3)</f>
        <v>1483745.18</v>
      </c>
    </row>
    <row r="4" spans="1:14" ht="48" customHeight="1" x14ac:dyDescent="0.3">
      <c r="A4" s="399" t="s">
        <v>76</v>
      </c>
      <c r="B4" s="399"/>
      <c r="C4" s="62">
        <v>35036</v>
      </c>
      <c r="D4" s="62">
        <v>17035</v>
      </c>
      <c r="E4" s="62">
        <v>12905</v>
      </c>
      <c r="F4" s="62">
        <v>22429</v>
      </c>
      <c r="G4" s="62">
        <v>12061</v>
      </c>
      <c r="H4" s="62">
        <v>27540</v>
      </c>
      <c r="I4" s="97">
        <v>54551</v>
      </c>
      <c r="J4" s="62">
        <v>19389</v>
      </c>
      <c r="K4" s="97">
        <v>15288</v>
      </c>
      <c r="L4" s="232">
        <v>41705.040000000001</v>
      </c>
      <c r="M4" s="62">
        <v>54485</v>
      </c>
      <c r="N4" s="63">
        <f>SUM(C4:M4)</f>
        <v>312424.04000000004</v>
      </c>
    </row>
    <row r="5" spans="1:14" ht="17.25" customHeight="1" x14ac:dyDescent="0.3">
      <c r="A5" s="399" t="s">
        <v>77</v>
      </c>
      <c r="B5" s="399"/>
      <c r="C5" s="64">
        <f t="shared" ref="C5:J5" si="0">C3+C4</f>
        <v>111539</v>
      </c>
      <c r="D5" s="64">
        <f t="shared" si="0"/>
        <v>101664</v>
      </c>
      <c r="E5" s="64">
        <f t="shared" si="0"/>
        <v>73853</v>
      </c>
      <c r="F5" s="64">
        <f t="shared" si="0"/>
        <v>129673</v>
      </c>
      <c r="G5" s="64">
        <f t="shared" si="0"/>
        <v>60620</v>
      </c>
      <c r="H5" s="64">
        <f t="shared" si="0"/>
        <v>165346</v>
      </c>
      <c r="I5" s="98">
        <f t="shared" si="0"/>
        <v>499344</v>
      </c>
      <c r="J5" s="64">
        <f t="shared" si="0"/>
        <v>91098</v>
      </c>
      <c r="K5" s="98">
        <f>K4+K3</f>
        <v>100798</v>
      </c>
      <c r="L5" s="233">
        <f>L3+L4</f>
        <v>169552.22</v>
      </c>
      <c r="M5" s="64">
        <f>M3+M4</f>
        <v>292682</v>
      </c>
      <c r="N5" s="63">
        <f>SUM(C5:M5)</f>
        <v>1796169.22</v>
      </c>
    </row>
    <row r="6" spans="1:14" x14ac:dyDescent="0.3">
      <c r="A6" s="399" t="s">
        <v>78</v>
      </c>
      <c r="B6" s="399"/>
      <c r="C6" s="62">
        <f>678000+199168</f>
        <v>877168</v>
      </c>
      <c r="D6" s="62">
        <f>1100000+371800</f>
        <v>1471800</v>
      </c>
      <c r="E6" s="62">
        <f>280900+74720</f>
        <v>355620</v>
      </c>
      <c r="F6" s="62">
        <f>1080000+367200</f>
        <v>1447200</v>
      </c>
      <c r="G6" s="62">
        <f>225000+77000</f>
        <v>302000</v>
      </c>
      <c r="H6" s="62">
        <f>382600+79000</f>
        <v>461600</v>
      </c>
      <c r="I6" s="97">
        <f>382600+79000</f>
        <v>461600</v>
      </c>
      <c r="J6" s="62">
        <v>200847.25</v>
      </c>
      <c r="K6" s="97">
        <v>200847.25</v>
      </c>
      <c r="L6" s="232">
        <v>1285700</v>
      </c>
      <c r="M6" s="62">
        <v>5689000</v>
      </c>
      <c r="N6" s="65">
        <f>SUM(C6:M6)</f>
        <v>12753382.5</v>
      </c>
    </row>
    <row r="7" spans="1:14" ht="31.5" customHeight="1" x14ac:dyDescent="0.3">
      <c r="A7" s="398" t="s">
        <v>922</v>
      </c>
      <c r="B7" s="398"/>
      <c r="C7" s="62"/>
      <c r="D7" s="62"/>
      <c r="E7" s="62"/>
      <c r="F7" s="62"/>
      <c r="G7" s="62"/>
      <c r="H7" s="62"/>
      <c r="I7" s="97"/>
      <c r="J7" s="62"/>
      <c r="K7" s="97"/>
      <c r="L7" s="232"/>
      <c r="M7" s="62"/>
      <c r="N7" s="63"/>
    </row>
    <row r="8" spans="1:14" ht="50.25" customHeight="1" x14ac:dyDescent="0.3">
      <c r="A8" s="399" t="s">
        <v>923</v>
      </c>
      <c r="B8" s="399"/>
      <c r="C8" s="62">
        <f>C3/C5*C6</f>
        <v>601636.94765059755</v>
      </c>
      <c r="D8" s="62">
        <f t="shared" ref="D8:N8" si="1">D3/D5*D6</f>
        <v>1225182.583805477</v>
      </c>
      <c r="E8" s="62">
        <f t="shared" si="1"/>
        <v>293479.31377195241</v>
      </c>
      <c r="F8" s="62">
        <f t="shared" si="1"/>
        <v>1196883.8293245316</v>
      </c>
      <c r="G8" s="62">
        <f t="shared" si="1"/>
        <v>241913.85681293302</v>
      </c>
      <c r="H8" s="62">
        <f t="shared" si="1"/>
        <v>384715.98708163487</v>
      </c>
      <c r="I8" s="97">
        <f t="shared" si="1"/>
        <v>411172.3557307187</v>
      </c>
      <c r="J8" s="62">
        <f>J3/J5*J6</f>
        <v>158099.5790275308</v>
      </c>
      <c r="K8" s="97">
        <f>K3/K5*K6</f>
        <v>170384.81266989425</v>
      </c>
      <c r="L8" s="232">
        <f>L3/L5*L6</f>
        <v>969454.2443973897</v>
      </c>
      <c r="M8" s="62">
        <f>M3/M5*M6</f>
        <v>4629948.9992551645</v>
      </c>
      <c r="N8" s="65">
        <f t="shared" si="1"/>
        <v>10535070.750778899</v>
      </c>
    </row>
    <row r="9" spans="1:14" ht="51" customHeight="1" x14ac:dyDescent="0.3">
      <c r="A9" s="399" t="s">
        <v>925</v>
      </c>
      <c r="B9" s="399"/>
      <c r="C9" s="62">
        <f>C4/C5*C6</f>
        <v>275531.05234940245</v>
      </c>
      <c r="D9" s="62">
        <f t="shared" ref="D9:L9" si="2">D4/D5*D6</f>
        <v>246617.41619452313</v>
      </c>
      <c r="E9" s="62">
        <f t="shared" si="2"/>
        <v>62140.686228047605</v>
      </c>
      <c r="F9" s="62">
        <f t="shared" si="2"/>
        <v>250316.17067546828</v>
      </c>
      <c r="G9" s="62">
        <f t="shared" si="2"/>
        <v>60086.143187066977</v>
      </c>
      <c r="H9" s="62">
        <f>H4/H5*H6</f>
        <v>76884.01291836513</v>
      </c>
      <c r="I9" s="97">
        <f>I4/I5*I6</f>
        <v>50427.6442692813</v>
      </c>
      <c r="J9" s="62">
        <f>J4/J5*J6</f>
        <v>42747.670972469205</v>
      </c>
      <c r="K9" s="97">
        <f>K4/K5*K6</f>
        <v>30462.437330105757</v>
      </c>
      <c r="L9" s="232">
        <f t="shared" si="2"/>
        <v>316245.75560261018</v>
      </c>
      <c r="M9" s="62">
        <f>M4/M5*M6</f>
        <v>1059051.0007448357</v>
      </c>
      <c r="N9" s="65">
        <f>N4/N5*N6</f>
        <v>2218311.7492211009</v>
      </c>
    </row>
    <row r="10" spans="1:14" x14ac:dyDescent="0.3">
      <c r="A10" s="45" t="s">
        <v>924</v>
      </c>
      <c r="C10" s="66"/>
      <c r="D10" s="66"/>
      <c r="E10" s="66"/>
      <c r="F10" s="66"/>
      <c r="G10" s="66"/>
      <c r="H10" s="67"/>
      <c r="I10" s="99"/>
      <c r="J10" s="66"/>
      <c r="K10" s="99"/>
      <c r="L10" s="234"/>
      <c r="M10" s="66"/>
      <c r="N10" s="63"/>
    </row>
    <row r="11" spans="1:14" x14ac:dyDescent="0.3">
      <c r="A11" s="45" t="s">
        <v>926</v>
      </c>
      <c r="C11" s="66"/>
      <c r="D11" s="66"/>
      <c r="E11" s="66"/>
      <c r="F11" s="66"/>
      <c r="G11" s="66"/>
      <c r="H11" s="67"/>
      <c r="I11" s="99"/>
      <c r="J11" s="66"/>
      <c r="K11" s="99"/>
      <c r="L11" s="234"/>
      <c r="M11" s="66"/>
      <c r="N11" s="63"/>
    </row>
    <row r="12" spans="1:14" x14ac:dyDescent="0.3">
      <c r="A12" s="400" t="s">
        <v>927</v>
      </c>
      <c r="B12" s="400"/>
      <c r="C12" s="400"/>
      <c r="D12" s="400"/>
      <c r="E12" s="400"/>
      <c r="F12" s="400"/>
      <c r="G12" s="400"/>
      <c r="H12" s="400"/>
      <c r="I12" s="400"/>
      <c r="J12" s="400"/>
      <c r="K12" s="400"/>
      <c r="L12" s="400"/>
      <c r="M12" s="400"/>
      <c r="N12" s="59"/>
    </row>
    <row r="13" spans="1:14" ht="47.25" customHeight="1" x14ac:dyDescent="0.3">
      <c r="A13" s="403" t="s">
        <v>928</v>
      </c>
      <c r="B13" s="403"/>
      <c r="C13" s="57">
        <f>C14+C15</f>
        <v>275531.05234940245</v>
      </c>
      <c r="D13" s="57">
        <f>D14+D15</f>
        <v>246617.41619452313</v>
      </c>
      <c r="E13" s="57">
        <f>E14+E15</f>
        <v>62140.686228047605</v>
      </c>
      <c r="F13" s="57">
        <f>F14+F15</f>
        <v>250316.17067546828</v>
      </c>
      <c r="G13" s="57">
        <f>G14+G15</f>
        <v>60086.143187066977</v>
      </c>
      <c r="H13" s="57">
        <f t="shared" ref="H13:N13" si="3">H14+H15</f>
        <v>76884.01291836513</v>
      </c>
      <c r="I13" s="100">
        <f t="shared" si="3"/>
        <v>50427.6442692813</v>
      </c>
      <c r="J13" s="57">
        <f>J14+J15</f>
        <v>42747.670972469205</v>
      </c>
      <c r="K13" s="100">
        <f>K14+K15</f>
        <v>30462.437330105757</v>
      </c>
      <c r="L13" s="233">
        <f>L14+L15</f>
        <v>316245.75560261018</v>
      </c>
      <c r="M13" s="57">
        <f t="shared" si="3"/>
        <v>1059051.0007448357</v>
      </c>
      <c r="N13" s="61">
        <f t="shared" si="3"/>
        <v>2218311.7492211009</v>
      </c>
    </row>
    <row r="14" spans="1:14" ht="32.25" customHeight="1" x14ac:dyDescent="0.3">
      <c r="A14" s="399" t="s">
        <v>929</v>
      </c>
      <c r="B14" s="399"/>
      <c r="C14" s="58">
        <f>C9</f>
        <v>275531.05234940245</v>
      </c>
      <c r="D14" s="58">
        <f>D9</f>
        <v>246617.41619452313</v>
      </c>
      <c r="E14" s="58">
        <f>E9</f>
        <v>62140.686228047605</v>
      </c>
      <c r="F14" s="58">
        <f>F9</f>
        <v>250316.17067546828</v>
      </c>
      <c r="G14" s="58">
        <f>G9</f>
        <v>60086.143187066977</v>
      </c>
      <c r="H14" s="58">
        <f t="shared" ref="H14:N14" si="4">H9</f>
        <v>76884.01291836513</v>
      </c>
      <c r="I14" s="101">
        <f t="shared" si="4"/>
        <v>50427.6442692813</v>
      </c>
      <c r="J14" s="58">
        <f>J9</f>
        <v>42747.670972469205</v>
      </c>
      <c r="K14" s="101">
        <f>K9</f>
        <v>30462.437330105757</v>
      </c>
      <c r="L14" s="232">
        <f t="shared" si="4"/>
        <v>316245.75560261018</v>
      </c>
      <c r="M14" s="58">
        <f>M9</f>
        <v>1059051.0007448357</v>
      </c>
      <c r="N14" s="61">
        <f t="shared" si="4"/>
        <v>2218311.7492211009</v>
      </c>
    </row>
    <row r="15" spans="1:14" ht="25.5" customHeight="1" x14ac:dyDescent="0.3">
      <c r="A15" s="399" t="s">
        <v>414</v>
      </c>
      <c r="B15" s="399"/>
      <c r="H15" s="58">
        <v>0</v>
      </c>
      <c r="I15" s="101"/>
      <c r="K15" s="106"/>
      <c r="N15" s="59"/>
    </row>
    <row r="16" spans="1:14" ht="35.25" customHeight="1" x14ac:dyDescent="0.3">
      <c r="A16" s="403" t="s">
        <v>79</v>
      </c>
      <c r="B16" s="403"/>
      <c r="C16" s="57">
        <f t="shared" ref="C16:N16" si="5">C24-C22-C13-C17-C18-C21-C19-C20</f>
        <v>386160.43999999994</v>
      </c>
      <c r="D16" s="57">
        <f t="shared" si="5"/>
        <v>973084.33</v>
      </c>
      <c r="E16" s="57">
        <f t="shared" si="5"/>
        <v>243733.22999999998</v>
      </c>
      <c r="F16" s="57">
        <f t="shared" si="5"/>
        <v>1023997.0000000002</v>
      </c>
      <c r="G16" s="57">
        <f t="shared" si="5"/>
        <v>40000</v>
      </c>
      <c r="H16" s="57">
        <f t="shared" si="5"/>
        <v>295400</v>
      </c>
      <c r="I16" s="100">
        <f t="shared" si="5"/>
        <v>275000</v>
      </c>
      <c r="J16" s="57">
        <f>J24-J22-J13-J17-J18-J21-J19-J20</f>
        <v>309000</v>
      </c>
      <c r="K16" s="100">
        <f t="shared" si="5"/>
        <v>309000</v>
      </c>
      <c r="L16" s="233">
        <f>L24-L22-L13-L17-L18-L21-L19-L20</f>
        <v>601800.00000000012</v>
      </c>
      <c r="M16" s="57">
        <f>M24-M22-M13-M17-M18-M21-M19-M20</f>
        <v>3181387.5999999996</v>
      </c>
      <c r="N16" s="61">
        <f t="shared" si="5"/>
        <v>9788047.5700000003</v>
      </c>
    </row>
    <row r="17" spans="1:18" ht="32.25" x14ac:dyDescent="0.3">
      <c r="A17" s="53" t="s">
        <v>1356</v>
      </c>
      <c r="B17" s="49"/>
      <c r="C17" s="81">
        <v>180436</v>
      </c>
      <c r="D17" s="71"/>
      <c r="E17" s="81"/>
      <c r="F17" s="81">
        <v>90204.97</v>
      </c>
      <c r="G17" s="80">
        <v>113000</v>
      </c>
      <c r="H17" s="81">
        <v>68000</v>
      </c>
      <c r="I17" s="102">
        <v>73400</v>
      </c>
      <c r="J17" s="81">
        <v>70000</v>
      </c>
      <c r="K17" s="102">
        <v>70000</v>
      </c>
      <c r="L17" s="232">
        <v>170000</v>
      </c>
      <c r="M17" s="72">
        <v>540000</v>
      </c>
      <c r="N17" s="73"/>
    </row>
    <row r="18" spans="1:18" ht="33" customHeight="1" x14ac:dyDescent="0.3">
      <c r="A18" s="53" t="s">
        <v>415</v>
      </c>
      <c r="B18" s="49"/>
      <c r="C18" s="81"/>
      <c r="D18" s="71"/>
      <c r="E18" s="81"/>
      <c r="F18" s="80">
        <v>30000</v>
      </c>
      <c r="G18" s="80">
        <v>15000</v>
      </c>
      <c r="H18" s="81">
        <v>0</v>
      </c>
      <c r="I18" s="102"/>
      <c r="J18" s="81">
        <v>10000</v>
      </c>
      <c r="K18" s="102">
        <v>10000</v>
      </c>
      <c r="L18" s="235"/>
      <c r="M18" s="72"/>
      <c r="N18" s="73"/>
    </row>
    <row r="19" spans="1:18" x14ac:dyDescent="0.3">
      <c r="A19" s="53" t="s">
        <v>416</v>
      </c>
      <c r="B19" s="50"/>
      <c r="C19" s="81">
        <v>34604</v>
      </c>
      <c r="D19" s="71"/>
      <c r="E19" s="80">
        <v>25000</v>
      </c>
      <c r="F19" s="81">
        <v>92960</v>
      </c>
      <c r="G19" s="80">
        <v>30000</v>
      </c>
      <c r="H19" s="81">
        <v>35000</v>
      </c>
      <c r="I19" s="102">
        <v>50000</v>
      </c>
      <c r="J19" s="81">
        <v>20000</v>
      </c>
      <c r="K19" s="102">
        <v>20000</v>
      </c>
      <c r="L19" s="232">
        <v>72500</v>
      </c>
      <c r="M19" s="72">
        <v>263460</v>
      </c>
      <c r="N19" s="73"/>
    </row>
    <row r="20" spans="1:18" x14ac:dyDescent="0.3">
      <c r="A20" s="53" t="s">
        <v>417</v>
      </c>
      <c r="B20" s="50"/>
      <c r="C20" s="81">
        <v>27800</v>
      </c>
      <c r="D20" s="71"/>
      <c r="E20" s="81"/>
      <c r="F20" s="81">
        <v>0</v>
      </c>
      <c r="G20" s="71"/>
      <c r="H20" s="81">
        <v>0</v>
      </c>
      <c r="I20" s="102"/>
      <c r="J20" s="81"/>
      <c r="K20" s="102"/>
      <c r="L20" s="232">
        <v>30000</v>
      </c>
      <c r="M20" s="72">
        <v>8120</v>
      </c>
      <c r="N20" s="73"/>
    </row>
    <row r="21" spans="1:18" ht="48.75" customHeight="1" x14ac:dyDescent="0.3">
      <c r="A21" s="402" t="s">
        <v>80</v>
      </c>
      <c r="B21" s="402"/>
      <c r="C21" s="81"/>
      <c r="D21" s="71"/>
      <c r="E21" s="81"/>
      <c r="F21" s="82"/>
      <c r="G21" s="71"/>
      <c r="H21" s="81">
        <v>0</v>
      </c>
      <c r="I21" s="102"/>
      <c r="J21" s="81"/>
      <c r="K21" s="102"/>
      <c r="L21" s="236"/>
      <c r="M21" s="72"/>
      <c r="N21" s="73"/>
    </row>
    <row r="22" spans="1:18" ht="34.5" customHeight="1" x14ac:dyDescent="0.3">
      <c r="A22" s="402" t="s">
        <v>1046</v>
      </c>
      <c r="B22" s="402"/>
      <c r="C22" s="68">
        <f>C8</f>
        <v>601636.94765059755</v>
      </c>
      <c r="D22" s="68">
        <f>D8</f>
        <v>1225182.583805477</v>
      </c>
      <c r="E22" s="68">
        <f>E8</f>
        <v>293479.31377195241</v>
      </c>
      <c r="F22" s="68">
        <f>F8</f>
        <v>1196883.8293245316</v>
      </c>
      <c r="G22" s="68">
        <f>G8</f>
        <v>241913.85681293302</v>
      </c>
      <c r="H22" s="68">
        <f t="shared" ref="H22:N22" si="6">H8</f>
        <v>384715.98708163487</v>
      </c>
      <c r="I22" s="103">
        <f t="shared" si="6"/>
        <v>411172.3557307187</v>
      </c>
      <c r="J22" s="68">
        <f>J8</f>
        <v>158099.5790275308</v>
      </c>
      <c r="K22" s="103">
        <f>K8</f>
        <v>170384.81266989425</v>
      </c>
      <c r="L22" s="237">
        <f t="shared" si="6"/>
        <v>969454.2443973897</v>
      </c>
      <c r="M22" s="68">
        <f>M8</f>
        <v>4629948.9992551645</v>
      </c>
      <c r="N22" s="69">
        <f t="shared" si="6"/>
        <v>10535070.750778899</v>
      </c>
    </row>
    <row r="23" spans="1:18" ht="33.75" customHeight="1" x14ac:dyDescent="0.3">
      <c r="A23" s="401" t="s">
        <v>1047</v>
      </c>
      <c r="B23" s="401"/>
      <c r="C23" s="51">
        <f t="shared" ref="C23:N23" si="7">(C13+C16+C21)/C22</f>
        <v>1.0998185781862615</v>
      </c>
      <c r="D23" s="51">
        <f t="shared" si="7"/>
        <v>0.99552651361241995</v>
      </c>
      <c r="E23" s="51">
        <f t="shared" si="7"/>
        <v>1.0422333087017042</v>
      </c>
      <c r="F23" s="51">
        <f t="shared" si="7"/>
        <v>1.0646924450425859</v>
      </c>
      <c r="G23" s="51">
        <f t="shared" si="7"/>
        <v>0.41372637560179748</v>
      </c>
      <c r="H23" s="51">
        <f>M23</f>
        <v>0.91587155742471649</v>
      </c>
      <c r="I23" s="104">
        <f t="shared" si="7"/>
        <v>0.79146284941978795</v>
      </c>
      <c r="J23" s="51">
        <f t="shared" si="7"/>
        <v>2.2248488777520232</v>
      </c>
      <c r="K23" s="104">
        <f>(K13+K16+K21)/K22</f>
        <v>1.9923280250792346</v>
      </c>
      <c r="L23" s="238">
        <f>(L13+L16+L21)/L22</f>
        <v>0.94697172239754879</v>
      </c>
      <c r="M23" s="51">
        <f t="shared" si="7"/>
        <v>0.91587155742471649</v>
      </c>
      <c r="N23" s="70">
        <f t="shared" si="7"/>
        <v>1.1396562589134416</v>
      </c>
    </row>
    <row r="24" spans="1:18" ht="23.25" customHeight="1" x14ac:dyDescent="0.3">
      <c r="A24" s="402" t="s">
        <v>1048</v>
      </c>
      <c r="B24" s="402"/>
      <c r="C24" s="74">
        <v>1506168.44</v>
      </c>
      <c r="D24" s="74">
        <v>2444884.33</v>
      </c>
      <c r="E24" s="74">
        <v>624353.23</v>
      </c>
      <c r="F24" s="74">
        <v>2684361.97</v>
      </c>
      <c r="G24" s="74">
        <v>500000</v>
      </c>
      <c r="H24" s="75">
        <f>860000</f>
        <v>860000</v>
      </c>
      <c r="I24" s="105">
        <f>860000</f>
        <v>860000</v>
      </c>
      <c r="J24" s="75">
        <v>609847.25</v>
      </c>
      <c r="K24" s="105">
        <v>609847.25</v>
      </c>
      <c r="L24" s="239">
        <v>2160000</v>
      </c>
      <c r="M24" s="75">
        <v>9681967.5999999996</v>
      </c>
      <c r="N24" s="65">
        <f>SUM(C24:M24)</f>
        <v>22541430.07</v>
      </c>
    </row>
    <row r="25" spans="1:18" ht="18.75" customHeight="1" x14ac:dyDescent="0.3">
      <c r="B25" s="50"/>
      <c r="C25" s="50"/>
      <c r="D25" s="47"/>
      <c r="E25" s="47"/>
      <c r="F25" s="48"/>
      <c r="G25" s="47"/>
      <c r="I25" s="106"/>
      <c r="J25" s="47"/>
      <c r="K25" s="106"/>
      <c r="L25" s="240"/>
      <c r="N25" s="46"/>
    </row>
    <row r="26" spans="1:18" x14ac:dyDescent="0.3">
      <c r="B26" s="50"/>
      <c r="C26" s="76"/>
      <c r="D26" s="76"/>
      <c r="E26" s="78" t="s">
        <v>82</v>
      </c>
      <c r="F26" s="79">
        <v>125000</v>
      </c>
      <c r="G26" s="78" t="s">
        <v>83</v>
      </c>
      <c r="H26" s="78"/>
      <c r="I26" s="78"/>
      <c r="J26" s="78"/>
      <c r="K26" s="78"/>
      <c r="L26" s="241"/>
      <c r="M26" s="77"/>
      <c r="N26" s="52"/>
    </row>
    <row r="27" spans="1:18" x14ac:dyDescent="0.3">
      <c r="B27" s="50"/>
      <c r="C27" s="67"/>
      <c r="D27" s="47"/>
      <c r="E27" s="47"/>
      <c r="F27" s="48"/>
      <c r="G27" s="47"/>
    </row>
    <row r="28" spans="1:18" x14ac:dyDescent="0.3">
      <c r="A28" s="50"/>
      <c r="B28" s="50"/>
      <c r="C28" s="50"/>
      <c r="D28" s="47"/>
      <c r="E28" s="47"/>
      <c r="F28" s="48"/>
      <c r="G28" s="47"/>
      <c r="H28" s="47"/>
      <c r="I28" s="47"/>
    </row>
    <row r="30" spans="1:18" x14ac:dyDescent="0.3">
      <c r="R30" s="45" t="s">
        <v>1276</v>
      </c>
    </row>
  </sheetData>
  <mergeCells count="16">
    <mergeCell ref="A23:B23"/>
    <mergeCell ref="A24:B24"/>
    <mergeCell ref="A13:B13"/>
    <mergeCell ref="A14:B14"/>
    <mergeCell ref="A15:B15"/>
    <mergeCell ref="A16:B16"/>
    <mergeCell ref="A21:B21"/>
    <mergeCell ref="A22:B22"/>
    <mergeCell ref="A7:B7"/>
    <mergeCell ref="A8:B8"/>
    <mergeCell ref="A9:B9"/>
    <mergeCell ref="A12:M12"/>
    <mergeCell ref="A3:B3"/>
    <mergeCell ref="A4:B4"/>
    <mergeCell ref="A5:B5"/>
    <mergeCell ref="A6:B6"/>
  </mergeCells>
  <phoneticPr fontId="0" type="noConversion"/>
  <pageMargins left="0.19685039370078741" right="0.19685039370078741" top="0.98425196850393704" bottom="0.38" header="0.51181102362204722" footer="0.51181102362204722"/>
  <pageSetup paperSize="9" scale="95" orientation="portrait" horizontalDpi="200" verticalDpi="2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2101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9">
        <v>15</v>
      </c>
      <c r="E5" s="207" t="e">
        <f>B5/C5*D5</f>
        <v>#REF!</v>
      </c>
    </row>
    <row r="6" spans="1:5" ht="18" customHeight="1" x14ac:dyDescent="0.2">
      <c r="A6" s="123"/>
      <c r="B6" s="158"/>
      <c r="C6" s="185"/>
      <c r="D6" s="139"/>
      <c r="E6" s="207"/>
    </row>
    <row r="7" spans="1:5" ht="18" customHeight="1" x14ac:dyDescent="0.2">
      <c r="A7" s="123" t="s">
        <v>1490</v>
      </c>
      <c r="B7" s="158"/>
      <c r="C7" s="185"/>
      <c r="D7" s="136"/>
      <c r="E7" s="207" t="e">
        <f>E5+E6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s="140" customFormat="1" ht="16.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206">
        <f>C11*D11</f>
        <v>23</v>
      </c>
    </row>
    <row r="12" spans="1:5" s="140" customFormat="1" ht="16.5" customHeight="1" x14ac:dyDescent="0.2">
      <c r="A12" s="142"/>
      <c r="B12" s="146"/>
      <c r="C12" s="161"/>
      <c r="D12" s="139"/>
      <c r="E12" s="206"/>
    </row>
    <row r="13" spans="1:5" s="140" customFormat="1" ht="16.5" customHeight="1" x14ac:dyDescent="0.2">
      <c r="A13" s="142"/>
      <c r="B13" s="146"/>
      <c r="C13" s="143"/>
      <c r="D13" s="139"/>
      <c r="E13" s="144"/>
    </row>
    <row r="14" spans="1:5" ht="16.5" customHeight="1" x14ac:dyDescent="0.2">
      <c r="A14" s="138" t="s">
        <v>84</v>
      </c>
      <c r="B14" s="123"/>
      <c r="C14" s="123"/>
      <c r="D14" s="123"/>
      <c r="E14" s="207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2.2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1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22.5" customHeight="1" x14ac:dyDescent="0.2">
      <c r="A25" s="404" t="s">
        <v>1505</v>
      </c>
      <c r="B25" s="404"/>
      <c r="C25" s="118" t="e">
        <f>C19</f>
        <v>#REF!</v>
      </c>
    </row>
    <row r="26" spans="1:4" ht="18.7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4">
    <tabColor indexed="57"/>
  </sheetPr>
  <dimension ref="A2:E31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2102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4</v>
      </c>
      <c r="E5" s="118" t="e">
        <f>B5/C5*D5</f>
        <v>#REF!</v>
      </c>
    </row>
    <row r="6" spans="1:5" ht="18" customHeight="1" x14ac:dyDescent="0.2">
      <c r="A6" s="123"/>
      <c r="B6" s="158"/>
      <c r="C6" s="185"/>
      <c r="D6" s="139"/>
      <c r="E6" s="118"/>
    </row>
    <row r="7" spans="1:5" ht="18" customHeight="1" x14ac:dyDescent="0.2">
      <c r="A7" s="123" t="s">
        <v>1490</v>
      </c>
      <c r="B7" s="158"/>
      <c r="C7" s="185"/>
      <c r="D7" s="136"/>
      <c r="E7" s="118" t="e">
        <f>E5+E6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s="140" customFormat="1" ht="17.2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s="140" customFormat="1" ht="17.25" customHeight="1" x14ac:dyDescent="0.2">
      <c r="A12" s="142"/>
      <c r="B12" s="146"/>
      <c r="C12" s="161"/>
      <c r="D12" s="139"/>
      <c r="E12" s="125"/>
    </row>
    <row r="13" spans="1:5" s="140" customFormat="1" ht="17.25" customHeight="1" x14ac:dyDescent="0.2">
      <c r="A13" s="142"/>
      <c r="B13" s="146"/>
      <c r="C13" s="143"/>
      <c r="D13" s="139"/>
      <c r="E13" s="147"/>
    </row>
    <row r="14" spans="1:5" ht="20.25" customHeight="1" x14ac:dyDescent="0.2">
      <c r="A14" s="138" t="s">
        <v>84</v>
      </c>
      <c r="B14" s="123"/>
      <c r="C14" s="123"/>
      <c r="D14" s="123"/>
      <c r="E14" s="118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40.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18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21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29" spans="1:4" ht="16.5" customHeight="1" x14ac:dyDescent="0.2"/>
    <row r="31" spans="1:4" x14ac:dyDescent="0.2">
      <c r="A31" s="137" t="s">
        <v>1864</v>
      </c>
      <c r="C31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2103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12">
        <v>9870</v>
      </c>
      <c r="D5" s="177">
        <v>12</v>
      </c>
      <c r="E5" s="118" t="e">
        <f>B5/C5*D5</f>
        <v>#REF!</v>
      </c>
    </row>
    <row r="6" spans="1:5" ht="18" customHeight="1" x14ac:dyDescent="0.2">
      <c r="A6" s="123"/>
      <c r="B6" s="158"/>
      <c r="C6" s="112"/>
      <c r="D6" s="130"/>
      <c r="E6" s="118"/>
    </row>
    <row r="7" spans="1:5" ht="18" customHeight="1" x14ac:dyDescent="0.2">
      <c r="A7" s="123" t="s">
        <v>1490</v>
      </c>
      <c r="B7" s="158"/>
      <c r="C7" s="112"/>
      <c r="D7" s="113"/>
      <c r="E7" s="118" t="e">
        <f>E5+E6</f>
        <v>#REF!</v>
      </c>
    </row>
    <row r="8" spans="1:5" x14ac:dyDescent="0.2">
      <c r="A8" s="137"/>
      <c r="B8" s="137"/>
    </row>
    <row r="9" spans="1:5" x14ac:dyDescent="0.2">
      <c r="A9" s="137"/>
      <c r="B9" s="137"/>
    </row>
    <row r="10" spans="1:5" ht="51" x14ac:dyDescent="0.2">
      <c r="A10" s="134" t="s">
        <v>1491</v>
      </c>
      <c r="B10" s="134" t="s">
        <v>1492</v>
      </c>
      <c r="C10" s="109" t="s">
        <v>1493</v>
      </c>
      <c r="D10" s="116" t="s">
        <v>1494</v>
      </c>
      <c r="E10" s="116" t="s">
        <v>1495</v>
      </c>
    </row>
    <row r="11" spans="1:5" s="140" customFormat="1" ht="16.5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6.5" customHeight="1" x14ac:dyDescent="0.2">
      <c r="A12" s="142"/>
      <c r="B12" s="146"/>
      <c r="C12" s="160"/>
      <c r="D12" s="130"/>
      <c r="E12" s="125"/>
    </row>
    <row r="13" spans="1:5" s="140" customFormat="1" ht="16.5" customHeight="1" x14ac:dyDescent="0.2">
      <c r="A13" s="142"/>
      <c r="B13" s="146"/>
      <c r="C13" s="143"/>
      <c r="D13" s="130"/>
      <c r="E13" s="147"/>
    </row>
    <row r="14" spans="1:5" ht="20.25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0.7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1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20.2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2104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9">
        <v>17</v>
      </c>
      <c r="E5" s="118" t="e">
        <f>B5/C5*D5</f>
        <v>#REF!</v>
      </c>
    </row>
    <row r="6" spans="1:5" ht="18" customHeight="1" x14ac:dyDescent="0.2">
      <c r="A6" s="123"/>
      <c r="B6" s="158"/>
      <c r="C6" s="185"/>
      <c r="D6" s="139"/>
      <c r="E6" s="118"/>
    </row>
    <row r="7" spans="1:5" ht="18" customHeight="1" x14ac:dyDescent="0.2">
      <c r="A7" s="123" t="s">
        <v>1490</v>
      </c>
      <c r="B7" s="158"/>
      <c r="C7" s="185"/>
      <c r="D7" s="136"/>
      <c r="E7" s="118" t="e">
        <f>E5+E6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6.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ht="16.5" customHeight="1" x14ac:dyDescent="0.2">
      <c r="A12" s="142"/>
      <c r="B12" s="146"/>
      <c r="C12" s="161"/>
      <c r="D12" s="139"/>
      <c r="E12" s="125"/>
    </row>
    <row r="13" spans="1:5" ht="16.5" customHeight="1" x14ac:dyDescent="0.2">
      <c r="A13" s="142"/>
      <c r="B13" s="146"/>
      <c r="C13" s="143"/>
      <c r="D13" s="139"/>
      <c r="E13" s="147"/>
    </row>
    <row r="14" spans="1:5" ht="16.5" customHeight="1" x14ac:dyDescent="0.2">
      <c r="A14" s="138" t="s">
        <v>84</v>
      </c>
      <c r="B14" s="138"/>
      <c r="C14" s="138"/>
      <c r="D14" s="138"/>
      <c r="E14" s="125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2.2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0.2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20.25" customHeight="1" x14ac:dyDescent="0.2">
      <c r="A25" s="404" t="s">
        <v>1505</v>
      </c>
      <c r="B25" s="404"/>
      <c r="C25" s="118" t="e">
        <f>C19</f>
        <v>#REF!</v>
      </c>
    </row>
    <row r="26" spans="1:4" ht="21.7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7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2105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13</v>
      </c>
      <c r="E5" s="207" t="e">
        <f>B5/C5*D5</f>
        <v>#REF!</v>
      </c>
    </row>
    <row r="6" spans="1:5" ht="18" customHeight="1" x14ac:dyDescent="0.2">
      <c r="A6" s="123"/>
      <c r="B6" s="158"/>
      <c r="C6" s="185"/>
      <c r="D6" s="139"/>
      <c r="E6" s="207"/>
    </row>
    <row r="7" spans="1:5" ht="18" customHeight="1" x14ac:dyDescent="0.2">
      <c r="A7" s="123" t="s">
        <v>1490</v>
      </c>
      <c r="B7" s="158"/>
      <c r="C7" s="185"/>
      <c r="D7" s="136"/>
      <c r="E7" s="207" t="e">
        <f>E5+E6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s="140" customFormat="1" ht="15.7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206">
        <f>C11*D11</f>
        <v>23</v>
      </c>
    </row>
    <row r="12" spans="1:5" s="140" customFormat="1" ht="15.75" customHeight="1" x14ac:dyDescent="0.2">
      <c r="A12" s="142"/>
      <c r="B12" s="146"/>
      <c r="C12" s="161"/>
      <c r="D12" s="139"/>
      <c r="E12" s="206"/>
    </row>
    <row r="13" spans="1:5" s="140" customFormat="1" ht="15.75" customHeight="1" x14ac:dyDescent="0.2">
      <c r="A13" s="142"/>
      <c r="B13" s="146"/>
      <c r="C13" s="143"/>
      <c r="D13" s="139"/>
      <c r="E13" s="144"/>
    </row>
    <row r="14" spans="1:5" ht="15.75" customHeight="1" x14ac:dyDescent="0.2">
      <c r="A14" s="138" t="s">
        <v>84</v>
      </c>
      <c r="B14" s="123"/>
      <c r="C14" s="123"/>
      <c r="D14" s="123"/>
      <c r="E14" s="207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2.2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1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21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8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2106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9">
        <v>17</v>
      </c>
      <c r="E5" s="118" t="e">
        <f>B5/C5*D5</f>
        <v>#REF!</v>
      </c>
    </row>
    <row r="6" spans="1:5" ht="18" customHeight="1" x14ac:dyDescent="0.2">
      <c r="A6" s="123"/>
      <c r="B6" s="158"/>
      <c r="C6" s="185"/>
      <c r="D6" s="130"/>
      <c r="E6" s="118"/>
    </row>
    <row r="7" spans="1:5" ht="18" customHeight="1" x14ac:dyDescent="0.2">
      <c r="A7" s="123" t="s">
        <v>1490</v>
      </c>
      <c r="B7" s="158"/>
      <c r="C7" s="185"/>
      <c r="D7" s="113"/>
      <c r="E7" s="118" t="e">
        <f>E5+E6</f>
        <v>#REF!</v>
      </c>
    </row>
    <row r="8" spans="1:5" x14ac:dyDescent="0.2">
      <c r="A8" s="137"/>
      <c r="B8" s="137"/>
      <c r="C8" s="137"/>
    </row>
    <row r="9" spans="1:5" x14ac:dyDescent="0.2">
      <c r="A9" s="137"/>
      <c r="B9" s="137"/>
      <c r="C9" s="137"/>
    </row>
    <row r="10" spans="1:5" ht="53.25" customHeight="1" x14ac:dyDescent="0.2">
      <c r="A10" s="134" t="s">
        <v>1491</v>
      </c>
      <c r="B10" s="134" t="s">
        <v>1492</v>
      </c>
      <c r="C10" s="134" t="s">
        <v>1493</v>
      </c>
      <c r="D10" s="116" t="s">
        <v>1494</v>
      </c>
      <c r="E10" s="116" t="s">
        <v>1495</v>
      </c>
    </row>
    <row r="11" spans="1:5" s="140" customFormat="1" ht="15" customHeight="1" x14ac:dyDescent="0.2">
      <c r="A11" s="142" t="s">
        <v>1833</v>
      </c>
      <c r="B11" s="146" t="s">
        <v>1508</v>
      </c>
      <c r="C11" s="161">
        <v>1</v>
      </c>
      <c r="D11" s="130">
        <v>23</v>
      </c>
      <c r="E11" s="125">
        <f>C11*D11</f>
        <v>23</v>
      </c>
    </row>
    <row r="12" spans="1:5" s="140" customFormat="1" ht="15" customHeight="1" x14ac:dyDescent="0.2">
      <c r="A12" s="142"/>
      <c r="B12" s="146"/>
      <c r="C12" s="161"/>
      <c r="D12" s="130"/>
      <c r="E12" s="125"/>
    </row>
    <row r="13" spans="1:5" s="140" customFormat="1" ht="15" customHeight="1" x14ac:dyDescent="0.2">
      <c r="A13" s="142"/>
      <c r="B13" s="146"/>
      <c r="C13" s="143"/>
      <c r="D13" s="130"/>
      <c r="E13" s="147"/>
    </row>
    <row r="14" spans="1:5" ht="15" customHeight="1" x14ac:dyDescent="0.2">
      <c r="A14" s="138" t="s">
        <v>84</v>
      </c>
      <c r="B14" s="123"/>
      <c r="C14" s="123"/>
      <c r="D14" s="110"/>
      <c r="E14" s="118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0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19.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18.75" customHeight="1" x14ac:dyDescent="0.2">
      <c r="A25" s="404" t="s">
        <v>1505</v>
      </c>
      <c r="B25" s="404"/>
      <c r="C25" s="118" t="e">
        <f>C19</f>
        <v>#REF!</v>
      </c>
    </row>
    <row r="26" spans="1:4" ht="19.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9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2107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85">
        <v>9870</v>
      </c>
      <c r="D5" s="136">
        <v>17</v>
      </c>
      <c r="E5" s="118" t="e">
        <f>B5/C5*D5</f>
        <v>#REF!</v>
      </c>
    </row>
    <row r="6" spans="1:5" ht="18" customHeight="1" x14ac:dyDescent="0.2">
      <c r="A6" s="123"/>
      <c r="B6" s="111"/>
      <c r="C6" s="112"/>
      <c r="D6" s="130"/>
      <c r="E6" s="118"/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7.25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ht="17.25" customHeight="1" x14ac:dyDescent="0.2">
      <c r="A12" s="142"/>
      <c r="B12" s="146"/>
      <c r="C12" s="160"/>
      <c r="D12" s="130"/>
      <c r="E12" s="125"/>
    </row>
    <row r="13" spans="1:5" ht="17.25" customHeight="1" x14ac:dyDescent="0.2">
      <c r="A13" s="142"/>
      <c r="B13" s="146"/>
      <c r="C13" s="143"/>
      <c r="D13" s="130"/>
      <c r="E13" s="147"/>
    </row>
    <row r="14" spans="1:5" ht="17.25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28.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1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21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0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2108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12</v>
      </c>
      <c r="E5" s="207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6">
        <v>10</v>
      </c>
      <c r="E6" s="207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5" customHeight="1" x14ac:dyDescent="0.2">
      <c r="A11" s="142" t="s">
        <v>1833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ht="15" customHeight="1" x14ac:dyDescent="0.2">
      <c r="A12" s="145"/>
      <c r="B12" s="146"/>
      <c r="C12" s="160"/>
      <c r="D12" s="130"/>
      <c r="E12" s="125"/>
    </row>
    <row r="13" spans="1:5" ht="15" customHeight="1" x14ac:dyDescent="0.2">
      <c r="A13" s="145"/>
      <c r="B13" s="146"/>
      <c r="C13" s="143"/>
      <c r="D13" s="130"/>
      <c r="E13" s="125"/>
    </row>
    <row r="14" spans="1:5" ht="15" customHeight="1" x14ac:dyDescent="0.2">
      <c r="A14" s="120" t="s">
        <v>84</v>
      </c>
      <c r="B14" s="110"/>
      <c r="C14" s="110"/>
      <c r="D14" s="110"/>
      <c r="E14" s="118">
        <f>SUM(E11:E13)</f>
        <v>46</v>
      </c>
    </row>
    <row r="15" spans="1:5" ht="29.25" customHeight="1" x14ac:dyDescent="0.2"/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3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1.7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8"/>
    </row>
    <row r="25" spans="1:4" ht="21.75" customHeight="1" x14ac:dyDescent="0.2">
      <c r="A25" s="404" t="s">
        <v>1505</v>
      </c>
      <c r="B25" s="404"/>
      <c r="C25" s="118" t="e">
        <f>C19</f>
        <v>#REF!</v>
      </c>
    </row>
    <row r="26" spans="1:4" ht="19.5" customHeight="1" x14ac:dyDescent="0.2">
      <c r="A26" s="405" t="s">
        <v>1506</v>
      </c>
      <c r="B26" s="405"/>
      <c r="C26" s="164" t="e">
        <f>SUM(C22:C25)</f>
        <v>#REF!</v>
      </c>
    </row>
    <row r="27" spans="1:4" ht="0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>
    <tabColor indexed="57"/>
  </sheetPr>
  <dimension ref="A2:E31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2109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9</v>
      </c>
      <c r="E5" s="207" t="e">
        <f>B5/C5*D5</f>
        <v>#REF!</v>
      </c>
    </row>
    <row r="6" spans="1:5" ht="18" customHeight="1" x14ac:dyDescent="0.2">
      <c r="A6" s="123"/>
      <c r="B6" s="111"/>
      <c r="C6" s="112"/>
      <c r="D6" s="130"/>
      <c r="E6" s="118"/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6.5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ht="16.5" customHeight="1" x14ac:dyDescent="0.2">
      <c r="A12" s="142"/>
      <c r="B12" s="146"/>
      <c r="C12" s="160"/>
      <c r="D12" s="130"/>
      <c r="E12" s="125"/>
    </row>
    <row r="13" spans="1:5" ht="16.5" customHeight="1" x14ac:dyDescent="0.2">
      <c r="A13" s="120" t="s">
        <v>84</v>
      </c>
      <c r="B13" s="110"/>
      <c r="C13" s="110"/>
      <c r="D13" s="110"/>
      <c r="E13" s="118">
        <f>SUM(E11:E11)</f>
        <v>23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8.5" customHeight="1" x14ac:dyDescent="0.2">
      <c r="A17" s="404" t="s">
        <v>1498</v>
      </c>
      <c r="B17" s="404"/>
      <c r="C17" s="118" t="e">
        <f>E7</f>
        <v>#REF!</v>
      </c>
    </row>
    <row r="18" spans="1:3" ht="18.75" customHeight="1" x14ac:dyDescent="0.2">
      <c r="A18" s="407" t="s">
        <v>1499</v>
      </c>
      <c r="B18" s="407"/>
      <c r="C18" s="164" t="e">
        <f>C16*C17</f>
        <v>#REF!</v>
      </c>
    </row>
    <row r="19" spans="1:3" ht="30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18.75" customHeight="1" x14ac:dyDescent="0.2">
      <c r="A21" s="410" t="s">
        <v>1502</v>
      </c>
      <c r="B21" s="404"/>
      <c r="C21" s="118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23</v>
      </c>
    </row>
    <row r="23" spans="1:3" ht="27" customHeight="1" x14ac:dyDescent="0.2">
      <c r="A23" s="404" t="s">
        <v>1504</v>
      </c>
      <c r="B23" s="404"/>
      <c r="C23" s="118"/>
    </row>
    <row r="24" spans="1:3" ht="21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1" spans="1:3" x14ac:dyDescent="0.2">
      <c r="A31" s="137" t="s">
        <v>1864</v>
      </c>
      <c r="C31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>
    <tabColor indexed="57"/>
  </sheetPr>
  <dimension ref="A2:E31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2110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17</v>
      </c>
      <c r="E5" s="118" t="e">
        <f>B5/C5*D5</f>
        <v>#REF!</v>
      </c>
    </row>
    <row r="6" spans="1:5" ht="18" customHeight="1" x14ac:dyDescent="0.2">
      <c r="A6" s="123"/>
      <c r="B6" s="111"/>
      <c r="C6" s="112"/>
      <c r="D6" s="130"/>
      <c r="E6" s="118"/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6.5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ht="16.5" customHeight="1" x14ac:dyDescent="0.2">
      <c r="A12" s="145"/>
      <c r="B12" s="146"/>
      <c r="C12" s="143"/>
      <c r="D12" s="130"/>
      <c r="E12" s="125"/>
    </row>
    <row r="13" spans="1:5" ht="16.5" customHeight="1" x14ac:dyDescent="0.2">
      <c r="A13" s="120" t="s">
        <v>84</v>
      </c>
      <c r="B13" s="110"/>
      <c r="C13" s="110"/>
      <c r="D13" s="110"/>
      <c r="E13" s="118">
        <f>SUM(E11:E12)</f>
        <v>23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8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30.7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19.5" customHeight="1" x14ac:dyDescent="0.2">
      <c r="A21" s="410" t="s">
        <v>1502</v>
      </c>
      <c r="B21" s="404"/>
      <c r="C21" s="118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23</v>
      </c>
    </row>
    <row r="23" spans="1:3" ht="27" customHeight="1" x14ac:dyDescent="0.2">
      <c r="A23" s="404" t="s">
        <v>1504</v>
      </c>
      <c r="B23" s="404"/>
      <c r="C23" s="118"/>
    </row>
    <row r="24" spans="1:3" ht="19.5" customHeight="1" x14ac:dyDescent="0.2">
      <c r="A24" s="404" t="s">
        <v>1505</v>
      </c>
      <c r="B24" s="404"/>
      <c r="C24" s="118" t="e">
        <f>C18</f>
        <v>#REF!</v>
      </c>
    </row>
    <row r="25" spans="1:3" ht="19.5" customHeight="1" x14ac:dyDescent="0.2">
      <c r="A25" s="405" t="s">
        <v>1506</v>
      </c>
      <c r="B25" s="405"/>
      <c r="C25" s="164" t="e">
        <f>SUM(C21:C24)</f>
        <v>#REF!</v>
      </c>
    </row>
    <row r="26" spans="1:3" ht="0.75" hidden="1" customHeight="1" x14ac:dyDescent="0.2">
      <c r="A26" s="404" t="s">
        <v>1506</v>
      </c>
      <c r="B26" s="404"/>
      <c r="C26" s="110"/>
    </row>
    <row r="31" spans="1:3" x14ac:dyDescent="0.2">
      <c r="A31" s="137" t="s">
        <v>1864</v>
      </c>
      <c r="C31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45"/>
  </sheetPr>
  <dimension ref="A2:J512"/>
  <sheetViews>
    <sheetView workbookViewId="0"/>
  </sheetViews>
  <sheetFormatPr defaultRowHeight="12.75" x14ac:dyDescent="0.2"/>
  <cols>
    <col min="1" max="1" width="7.140625" customWidth="1"/>
    <col min="2" max="2" width="43.42578125" customWidth="1"/>
    <col min="3" max="3" width="14.7109375" customWidth="1"/>
    <col min="4" max="4" width="0.5703125" customWidth="1"/>
    <col min="5" max="5" width="11.42578125" hidden="1" customWidth="1"/>
    <col min="6" max="6" width="16.5703125" customWidth="1"/>
    <col min="7" max="7" width="14.5703125" customWidth="1"/>
    <col min="8" max="8" width="27" customWidth="1"/>
  </cols>
  <sheetData>
    <row r="2" spans="1:8" ht="15.75" x14ac:dyDescent="0.25">
      <c r="A2" s="1" t="s">
        <v>1718</v>
      </c>
      <c r="B2" s="1"/>
      <c r="C2" s="1"/>
      <c r="D2" s="2"/>
    </row>
    <row r="3" spans="1:8" x14ac:dyDescent="0.2">
      <c r="A3" s="2"/>
      <c r="B3" s="2"/>
      <c r="C3" s="3"/>
      <c r="D3" s="2"/>
    </row>
    <row r="4" spans="1:8" ht="42" customHeight="1" x14ac:dyDescent="0.2">
      <c r="A4" s="4" t="s">
        <v>1719</v>
      </c>
      <c r="B4" s="4" t="s">
        <v>1720</v>
      </c>
      <c r="C4" s="4" t="s">
        <v>1721</v>
      </c>
      <c r="D4" s="4" t="s">
        <v>1722</v>
      </c>
      <c r="E4" s="25" t="s">
        <v>1723</v>
      </c>
      <c r="F4" s="5" t="s">
        <v>1316</v>
      </c>
      <c r="G4" s="5" t="s">
        <v>1319</v>
      </c>
      <c r="H4" s="5" t="s">
        <v>1320</v>
      </c>
    </row>
    <row r="5" spans="1:8" ht="16.5" customHeight="1" x14ac:dyDescent="0.2">
      <c r="A5" s="364" t="s">
        <v>1724</v>
      </c>
      <c r="B5" s="365"/>
      <c r="C5" s="365"/>
      <c r="D5" s="365"/>
      <c r="E5" s="365"/>
      <c r="F5" s="16"/>
      <c r="G5" s="16"/>
      <c r="H5" s="16"/>
    </row>
    <row r="6" spans="1:8" ht="15" x14ac:dyDescent="0.25">
      <c r="A6" s="6" t="s">
        <v>1725</v>
      </c>
      <c r="B6" s="83" t="s">
        <v>1726</v>
      </c>
      <c r="C6" s="6"/>
      <c r="D6" s="6"/>
      <c r="E6" s="26"/>
      <c r="F6" s="12"/>
      <c r="G6" s="12"/>
      <c r="H6" s="12"/>
    </row>
    <row r="7" spans="1:8" ht="30" x14ac:dyDescent="0.25">
      <c r="A7" s="7" t="s">
        <v>1321</v>
      </c>
      <c r="B7" s="84" t="s">
        <v>1609</v>
      </c>
      <c r="C7" s="8" t="s">
        <v>1727</v>
      </c>
      <c r="D7" s="8">
        <v>240</v>
      </c>
      <c r="E7" s="27" t="s">
        <v>1610</v>
      </c>
      <c r="F7" s="28" t="s">
        <v>1611</v>
      </c>
      <c r="G7" s="10">
        <v>280</v>
      </c>
      <c r="H7" s="10"/>
    </row>
    <row r="8" spans="1:8" ht="31.5" x14ac:dyDescent="0.25">
      <c r="A8" s="7" t="s">
        <v>1322</v>
      </c>
      <c r="B8" s="84" t="s">
        <v>1615</v>
      </c>
      <c r="C8" s="8" t="s">
        <v>1727</v>
      </c>
      <c r="D8" s="8">
        <v>280</v>
      </c>
      <c r="E8" s="27" t="s">
        <v>1728</v>
      </c>
      <c r="F8" s="28" t="s">
        <v>1616</v>
      </c>
      <c r="G8" s="10">
        <v>390</v>
      </c>
      <c r="H8" s="10" t="s">
        <v>1617</v>
      </c>
    </row>
    <row r="9" spans="1:8" ht="15.75" x14ac:dyDescent="0.25">
      <c r="A9" s="7" t="s">
        <v>1323</v>
      </c>
      <c r="B9" s="85" t="s">
        <v>1618</v>
      </c>
      <c r="C9" s="8" t="s">
        <v>1729</v>
      </c>
      <c r="D9" s="8">
        <v>30</v>
      </c>
      <c r="E9" s="27" t="s">
        <v>1730</v>
      </c>
      <c r="F9" s="28" t="s">
        <v>1619</v>
      </c>
      <c r="G9" s="10">
        <v>67</v>
      </c>
      <c r="H9" s="10" t="s">
        <v>1620</v>
      </c>
    </row>
    <row r="10" spans="1:8" ht="15.75" x14ac:dyDescent="0.25">
      <c r="A10" s="7" t="s">
        <v>1324</v>
      </c>
      <c r="B10" s="85" t="s">
        <v>1731</v>
      </c>
      <c r="C10" s="8" t="s">
        <v>1729</v>
      </c>
      <c r="D10" s="8">
        <v>15</v>
      </c>
      <c r="E10" s="27" t="s">
        <v>1732</v>
      </c>
      <c r="F10" s="28" t="s">
        <v>1621</v>
      </c>
      <c r="G10" s="86" t="s">
        <v>1622</v>
      </c>
      <c r="H10" s="10" t="s">
        <v>1620</v>
      </c>
    </row>
    <row r="11" spans="1:8" ht="45" x14ac:dyDescent="0.25">
      <c r="A11" s="7" t="s">
        <v>1325</v>
      </c>
      <c r="B11" s="85" t="s">
        <v>1623</v>
      </c>
      <c r="C11" s="8" t="s">
        <v>1729</v>
      </c>
      <c r="D11" s="8">
        <v>25</v>
      </c>
      <c r="E11" s="27" t="s">
        <v>1733</v>
      </c>
      <c r="F11" s="28" t="s">
        <v>1624</v>
      </c>
      <c r="G11" s="10">
        <v>40</v>
      </c>
      <c r="H11" s="10" t="s">
        <v>1620</v>
      </c>
    </row>
    <row r="12" spans="1:8" ht="34.5" customHeight="1" x14ac:dyDescent="0.25">
      <c r="A12" s="7" t="s">
        <v>1326</v>
      </c>
      <c r="B12" s="85" t="s">
        <v>1145</v>
      </c>
      <c r="C12" s="13" t="s">
        <v>1146</v>
      </c>
      <c r="D12" s="8">
        <v>500</v>
      </c>
      <c r="E12" s="27" t="s">
        <v>1728</v>
      </c>
      <c r="F12" s="28" t="s">
        <v>1147</v>
      </c>
      <c r="G12" s="10">
        <v>500</v>
      </c>
      <c r="H12" s="126"/>
    </row>
    <row r="13" spans="1:8" ht="47.25" x14ac:dyDescent="0.25">
      <c r="A13" s="7" t="s">
        <v>1327</v>
      </c>
      <c r="B13" s="127" t="s">
        <v>1026</v>
      </c>
      <c r="C13" s="13" t="s">
        <v>1027</v>
      </c>
      <c r="D13" s="8">
        <v>300</v>
      </c>
      <c r="E13" s="27" t="s">
        <v>1728</v>
      </c>
      <c r="F13" s="28" t="s">
        <v>1028</v>
      </c>
      <c r="G13" s="10">
        <v>1000</v>
      </c>
      <c r="H13" s="128" t="s">
        <v>1030</v>
      </c>
    </row>
    <row r="14" spans="1:8" ht="47.25" x14ac:dyDescent="0.25">
      <c r="A14" s="7" t="s">
        <v>1328</v>
      </c>
      <c r="B14" s="85" t="s">
        <v>1734</v>
      </c>
      <c r="C14" s="13" t="s">
        <v>1027</v>
      </c>
      <c r="D14" s="8">
        <v>400</v>
      </c>
      <c r="E14" s="27" t="s">
        <v>1728</v>
      </c>
      <c r="F14" s="28" t="s">
        <v>1029</v>
      </c>
      <c r="G14" s="10">
        <v>600</v>
      </c>
      <c r="H14" s="87" t="s">
        <v>1030</v>
      </c>
    </row>
    <row r="15" spans="1:8" ht="31.5" x14ac:dyDescent="0.25">
      <c r="A15" s="7" t="s">
        <v>1329</v>
      </c>
      <c r="B15" s="85" t="s">
        <v>1735</v>
      </c>
      <c r="C15" s="8" t="s">
        <v>1729</v>
      </c>
      <c r="D15" s="8">
        <v>130</v>
      </c>
      <c r="E15" s="27" t="s">
        <v>1736</v>
      </c>
      <c r="F15" s="28" t="s">
        <v>1031</v>
      </c>
      <c r="G15" s="10">
        <v>130</v>
      </c>
      <c r="H15" s="10"/>
    </row>
    <row r="16" spans="1:8" ht="31.5" x14ac:dyDescent="0.25">
      <c r="A16" s="7" t="s">
        <v>1330</v>
      </c>
      <c r="B16" s="85" t="s">
        <v>1737</v>
      </c>
      <c r="C16" s="8" t="s">
        <v>1729</v>
      </c>
      <c r="D16" s="8">
        <v>130</v>
      </c>
      <c r="E16" s="27" t="s">
        <v>1736</v>
      </c>
      <c r="F16" s="28" t="s">
        <v>1031</v>
      </c>
      <c r="G16" s="10">
        <v>130</v>
      </c>
      <c r="H16" s="10"/>
    </row>
    <row r="17" spans="1:8" ht="31.5" x14ac:dyDescent="0.25">
      <c r="A17" s="7" t="s">
        <v>1331</v>
      </c>
      <c r="B17" s="85" t="s">
        <v>1738</v>
      </c>
      <c r="C17" s="8" t="s">
        <v>1729</v>
      </c>
      <c r="D17" s="8">
        <v>130</v>
      </c>
      <c r="E17" s="27" t="s">
        <v>1736</v>
      </c>
      <c r="F17" s="28" t="s">
        <v>1031</v>
      </c>
      <c r="G17" s="10">
        <v>130</v>
      </c>
      <c r="H17" s="10"/>
    </row>
    <row r="18" spans="1:8" ht="31.5" x14ac:dyDescent="0.25">
      <c r="A18" s="7" t="s">
        <v>1332</v>
      </c>
      <c r="B18" s="85" t="s">
        <v>1739</v>
      </c>
      <c r="C18" s="8" t="s">
        <v>1729</v>
      </c>
      <c r="D18" s="8">
        <v>80</v>
      </c>
      <c r="E18" s="27" t="s">
        <v>1730</v>
      </c>
      <c r="F18" s="28" t="s">
        <v>1032</v>
      </c>
      <c r="G18" s="10">
        <v>80</v>
      </c>
      <c r="H18" s="10"/>
    </row>
    <row r="19" spans="1:8" ht="31.5" x14ac:dyDescent="0.25">
      <c r="A19" s="7" t="s">
        <v>1333</v>
      </c>
      <c r="B19" s="85" t="s">
        <v>1740</v>
      </c>
      <c r="C19" s="8" t="s">
        <v>1729</v>
      </c>
      <c r="D19" s="8">
        <v>99</v>
      </c>
      <c r="E19" s="27" t="s">
        <v>1741</v>
      </c>
      <c r="F19" s="28" t="s">
        <v>1033</v>
      </c>
      <c r="G19" s="10">
        <v>100</v>
      </c>
      <c r="H19" s="10"/>
    </row>
    <row r="20" spans="1:8" ht="26.25" x14ac:dyDescent="0.25">
      <c r="A20" s="7" t="s">
        <v>1334</v>
      </c>
      <c r="B20" s="88" t="s">
        <v>1742</v>
      </c>
      <c r="C20" s="8" t="s">
        <v>1743</v>
      </c>
      <c r="D20" s="8">
        <v>37</v>
      </c>
      <c r="E20" s="27" t="s">
        <v>1736</v>
      </c>
      <c r="F20" s="28" t="s">
        <v>1624</v>
      </c>
      <c r="G20" s="10">
        <v>37</v>
      </c>
      <c r="H20" s="10"/>
    </row>
    <row r="21" spans="1:8" ht="47.25" x14ac:dyDescent="0.25">
      <c r="A21" s="7" t="s">
        <v>241</v>
      </c>
      <c r="B21" s="7" t="s">
        <v>1744</v>
      </c>
      <c r="C21" s="8" t="s">
        <v>1729</v>
      </c>
      <c r="D21" s="8">
        <v>700</v>
      </c>
      <c r="E21" s="27" t="s">
        <v>1745</v>
      </c>
      <c r="F21" s="28" t="s">
        <v>517</v>
      </c>
      <c r="G21" s="10">
        <v>700</v>
      </c>
      <c r="H21" s="10"/>
    </row>
    <row r="22" spans="1:8" x14ac:dyDescent="0.2">
      <c r="A22" s="6" t="s">
        <v>1746</v>
      </c>
      <c r="B22" s="6" t="s">
        <v>1747</v>
      </c>
      <c r="C22" s="6"/>
      <c r="D22" s="6"/>
      <c r="E22" s="26"/>
      <c r="F22" s="12"/>
      <c r="G22" s="12"/>
      <c r="H22" s="12"/>
    </row>
    <row r="23" spans="1:8" ht="15.75" x14ac:dyDescent="0.25">
      <c r="A23" s="7" t="s">
        <v>242</v>
      </c>
      <c r="B23" s="85" t="s">
        <v>1748</v>
      </c>
      <c r="C23" s="8" t="s">
        <v>1729</v>
      </c>
      <c r="D23" s="8">
        <v>20</v>
      </c>
      <c r="E23" s="27" t="s">
        <v>357</v>
      </c>
      <c r="F23" s="132" t="s">
        <v>1510</v>
      </c>
      <c r="G23" s="10">
        <v>20</v>
      </c>
      <c r="H23" s="10"/>
    </row>
    <row r="24" spans="1:8" ht="30" x14ac:dyDescent="0.25">
      <c r="A24" s="7" t="s">
        <v>243</v>
      </c>
      <c r="B24" s="85" t="s">
        <v>358</v>
      </c>
      <c r="C24" s="8" t="s">
        <v>1729</v>
      </c>
      <c r="D24" s="8">
        <v>120</v>
      </c>
      <c r="E24" s="27" t="s">
        <v>359</v>
      </c>
      <c r="F24" s="28" t="s">
        <v>1624</v>
      </c>
      <c r="G24" s="10">
        <v>120</v>
      </c>
      <c r="H24" s="126"/>
    </row>
    <row r="25" spans="1:8" ht="31.5" x14ac:dyDescent="0.25">
      <c r="A25" s="7" t="s">
        <v>244</v>
      </c>
      <c r="B25" s="85" t="s">
        <v>360</v>
      </c>
      <c r="C25" s="8" t="s">
        <v>1729</v>
      </c>
      <c r="D25" s="8">
        <v>120</v>
      </c>
      <c r="E25" s="27" t="s">
        <v>359</v>
      </c>
      <c r="F25" s="28" t="s">
        <v>518</v>
      </c>
      <c r="G25" s="10">
        <v>120</v>
      </c>
      <c r="H25" s="126"/>
    </row>
    <row r="26" spans="1:8" ht="22.5" customHeight="1" x14ac:dyDescent="0.25">
      <c r="A26" s="7" t="s">
        <v>245</v>
      </c>
      <c r="B26" s="85" t="s">
        <v>361</v>
      </c>
      <c r="C26" s="8" t="s">
        <v>362</v>
      </c>
      <c r="D26" s="8">
        <v>60</v>
      </c>
      <c r="E26" s="27" t="s">
        <v>363</v>
      </c>
      <c r="F26" s="28" t="s">
        <v>519</v>
      </c>
      <c r="G26" s="10">
        <v>180</v>
      </c>
      <c r="H26" s="10"/>
    </row>
    <row r="27" spans="1:8" ht="15.75" x14ac:dyDescent="0.25">
      <c r="A27" s="7" t="s">
        <v>246</v>
      </c>
      <c r="B27" s="85" t="s">
        <v>364</v>
      </c>
      <c r="C27" s="8" t="s">
        <v>362</v>
      </c>
      <c r="D27" s="8">
        <v>20</v>
      </c>
      <c r="E27" s="27" t="s">
        <v>365</v>
      </c>
      <c r="F27" s="28" t="s">
        <v>520</v>
      </c>
      <c r="G27" s="10">
        <v>60</v>
      </c>
      <c r="H27" s="10"/>
    </row>
    <row r="28" spans="1:8" ht="15.75" x14ac:dyDescent="0.25">
      <c r="A28" s="7" t="s">
        <v>247</v>
      </c>
      <c r="B28" s="85" t="s">
        <v>366</v>
      </c>
      <c r="C28" s="8" t="s">
        <v>362</v>
      </c>
      <c r="D28" s="8">
        <v>270</v>
      </c>
      <c r="E28" s="27" t="s">
        <v>1728</v>
      </c>
      <c r="F28" s="28" t="s">
        <v>521</v>
      </c>
      <c r="G28" s="10">
        <v>270</v>
      </c>
      <c r="H28" s="10"/>
    </row>
    <row r="29" spans="1:8" ht="15.75" x14ac:dyDescent="0.25">
      <c r="A29" s="7" t="s">
        <v>248</v>
      </c>
      <c r="B29" s="85" t="s">
        <v>367</v>
      </c>
      <c r="C29" s="8" t="s">
        <v>362</v>
      </c>
      <c r="D29" s="8">
        <v>300</v>
      </c>
      <c r="E29" s="27" t="s">
        <v>368</v>
      </c>
      <c r="F29" s="28" t="s">
        <v>522</v>
      </c>
      <c r="G29" s="10">
        <v>300</v>
      </c>
      <c r="H29" s="10"/>
    </row>
    <row r="30" spans="1:8" ht="15.75" x14ac:dyDescent="0.25">
      <c r="A30" s="7" t="s">
        <v>249</v>
      </c>
      <c r="B30" s="85" t="s">
        <v>369</v>
      </c>
      <c r="C30" s="8" t="s">
        <v>362</v>
      </c>
      <c r="D30" s="8">
        <v>250</v>
      </c>
      <c r="E30" s="27" t="s">
        <v>370</v>
      </c>
      <c r="F30" s="28" t="s">
        <v>523</v>
      </c>
      <c r="G30" s="10">
        <v>250</v>
      </c>
      <c r="H30" s="10"/>
    </row>
    <row r="31" spans="1:8" ht="32.25" customHeight="1" x14ac:dyDescent="0.25">
      <c r="A31" s="7" t="s">
        <v>250</v>
      </c>
      <c r="B31" s="85" t="s">
        <v>371</v>
      </c>
      <c r="C31" s="8" t="s">
        <v>362</v>
      </c>
      <c r="D31" s="8">
        <v>80</v>
      </c>
      <c r="E31" s="27" t="s">
        <v>372</v>
      </c>
      <c r="F31" s="28" t="s">
        <v>524</v>
      </c>
      <c r="G31" s="10">
        <v>80</v>
      </c>
      <c r="H31" s="10"/>
    </row>
    <row r="32" spans="1:8" ht="30" x14ac:dyDescent="0.25">
      <c r="A32" s="7" t="s">
        <v>251</v>
      </c>
      <c r="B32" s="85" t="s">
        <v>373</v>
      </c>
      <c r="C32" s="8" t="s">
        <v>362</v>
      </c>
      <c r="D32" s="8">
        <v>80</v>
      </c>
      <c r="E32" s="27" t="s">
        <v>372</v>
      </c>
      <c r="F32" s="28" t="s">
        <v>1619</v>
      </c>
      <c r="G32" s="10">
        <v>80</v>
      </c>
      <c r="H32" s="10"/>
    </row>
    <row r="33" spans="1:8" ht="47.25" x14ac:dyDescent="0.25">
      <c r="A33" s="7" t="s">
        <v>252</v>
      </c>
      <c r="B33" s="85" t="s">
        <v>374</v>
      </c>
      <c r="C33" s="8" t="s">
        <v>362</v>
      </c>
      <c r="D33" s="8">
        <v>350</v>
      </c>
      <c r="E33" s="27" t="s">
        <v>526</v>
      </c>
      <c r="F33" s="28" t="s">
        <v>1335</v>
      </c>
      <c r="G33" s="10">
        <v>350</v>
      </c>
      <c r="H33" s="10"/>
    </row>
    <row r="34" spans="1:8" ht="47.25" x14ac:dyDescent="0.25">
      <c r="A34" s="7" t="s">
        <v>253</v>
      </c>
      <c r="B34" s="85" t="s">
        <v>375</v>
      </c>
      <c r="C34" s="8" t="s">
        <v>362</v>
      </c>
      <c r="D34" s="8">
        <v>400</v>
      </c>
      <c r="E34" s="27" t="s">
        <v>376</v>
      </c>
      <c r="F34" s="28" t="s">
        <v>1336</v>
      </c>
      <c r="G34" s="10">
        <v>400</v>
      </c>
      <c r="H34" s="10"/>
    </row>
    <row r="35" spans="1:8" ht="47.25" x14ac:dyDescent="0.25">
      <c r="A35" s="7" t="s">
        <v>254</v>
      </c>
      <c r="B35" s="9" t="s">
        <v>1337</v>
      </c>
      <c r="C35" s="8" t="s">
        <v>362</v>
      </c>
      <c r="D35" s="8">
        <v>350</v>
      </c>
      <c r="E35" s="27" t="s">
        <v>370</v>
      </c>
      <c r="F35" s="28" t="s">
        <v>1338</v>
      </c>
      <c r="G35" s="10">
        <v>350</v>
      </c>
      <c r="H35" s="10"/>
    </row>
    <row r="36" spans="1:8" ht="47.25" x14ac:dyDescent="0.25">
      <c r="A36" s="7" t="s">
        <v>255</v>
      </c>
      <c r="B36" s="9" t="s">
        <v>1339</v>
      </c>
      <c r="C36" s="8" t="s">
        <v>362</v>
      </c>
      <c r="D36" s="8">
        <v>400</v>
      </c>
      <c r="E36" s="27" t="s">
        <v>376</v>
      </c>
      <c r="F36" s="28" t="s">
        <v>1340</v>
      </c>
      <c r="G36" s="10">
        <v>400</v>
      </c>
      <c r="H36" s="10"/>
    </row>
    <row r="37" spans="1:8" ht="47.25" x14ac:dyDescent="0.25">
      <c r="A37" s="7" t="s">
        <v>256</v>
      </c>
      <c r="B37" s="9" t="s">
        <v>377</v>
      </c>
      <c r="C37" s="8" t="s">
        <v>362</v>
      </c>
      <c r="D37" s="8">
        <v>450</v>
      </c>
      <c r="E37" s="27" t="s">
        <v>378</v>
      </c>
      <c r="F37" s="28" t="s">
        <v>1341</v>
      </c>
      <c r="G37" s="10">
        <v>450</v>
      </c>
      <c r="H37" s="10"/>
    </row>
    <row r="38" spans="1:8" ht="47.25" x14ac:dyDescent="0.25">
      <c r="A38" s="7" t="s">
        <v>257</v>
      </c>
      <c r="B38" s="9" t="s">
        <v>379</v>
      </c>
      <c r="C38" s="8" t="s">
        <v>1729</v>
      </c>
      <c r="D38" s="8">
        <v>270</v>
      </c>
      <c r="E38" s="27" t="s">
        <v>378</v>
      </c>
      <c r="F38" s="28" t="s">
        <v>1215</v>
      </c>
      <c r="G38" s="10">
        <v>500</v>
      </c>
      <c r="H38" s="10"/>
    </row>
    <row r="39" spans="1:8" ht="47.25" x14ac:dyDescent="0.25">
      <c r="A39" s="7" t="s">
        <v>258</v>
      </c>
      <c r="B39" s="9" t="s">
        <v>380</v>
      </c>
      <c r="C39" s="8" t="s">
        <v>1729</v>
      </c>
      <c r="D39" s="8">
        <v>270</v>
      </c>
      <c r="E39" s="27" t="s">
        <v>378</v>
      </c>
      <c r="F39" s="28" t="s">
        <v>1341</v>
      </c>
      <c r="G39" s="10">
        <v>450</v>
      </c>
      <c r="H39" s="10"/>
    </row>
    <row r="40" spans="1:8" ht="47.25" x14ac:dyDescent="0.25">
      <c r="A40" s="7" t="s">
        <v>259</v>
      </c>
      <c r="B40" s="9" t="s">
        <v>381</v>
      </c>
      <c r="C40" s="8" t="s">
        <v>1729</v>
      </c>
      <c r="D40" s="8">
        <v>250</v>
      </c>
      <c r="E40" s="27" t="s">
        <v>370</v>
      </c>
      <c r="F40" s="28" t="s">
        <v>1218</v>
      </c>
      <c r="G40" s="10">
        <v>250</v>
      </c>
      <c r="H40" s="10"/>
    </row>
    <row r="41" spans="1:8" ht="47.25" x14ac:dyDescent="0.25">
      <c r="A41" s="7" t="s">
        <v>260</v>
      </c>
      <c r="B41" s="9" t="s">
        <v>382</v>
      </c>
      <c r="C41" s="8" t="s">
        <v>1729</v>
      </c>
      <c r="D41" s="8">
        <v>300</v>
      </c>
      <c r="E41" s="27" t="s">
        <v>370</v>
      </c>
      <c r="F41" s="28" t="s">
        <v>1219</v>
      </c>
      <c r="G41" s="10">
        <v>500</v>
      </c>
      <c r="H41" s="10"/>
    </row>
    <row r="42" spans="1:8" ht="47.25" x14ac:dyDescent="0.25">
      <c r="A42" s="7" t="s">
        <v>261</v>
      </c>
      <c r="B42" s="9" t="s">
        <v>383</v>
      </c>
      <c r="C42" s="8" t="s">
        <v>1729</v>
      </c>
      <c r="D42" s="8">
        <v>40</v>
      </c>
      <c r="E42" s="27" t="s">
        <v>363</v>
      </c>
      <c r="F42" s="28" t="s">
        <v>1220</v>
      </c>
      <c r="G42" s="10">
        <v>50</v>
      </c>
      <c r="H42" s="10"/>
    </row>
    <row r="43" spans="1:8" ht="47.25" x14ac:dyDescent="0.25">
      <c r="A43" s="7" t="s">
        <v>262</v>
      </c>
      <c r="B43" s="9" t="s">
        <v>384</v>
      </c>
      <c r="C43" s="8" t="s">
        <v>1729</v>
      </c>
      <c r="D43" s="8">
        <v>20</v>
      </c>
      <c r="E43" s="27" t="s">
        <v>363</v>
      </c>
      <c r="F43" s="28" t="s">
        <v>1220</v>
      </c>
      <c r="G43" s="10">
        <v>40</v>
      </c>
      <c r="H43" s="10"/>
    </row>
    <row r="44" spans="1:8" ht="47.25" x14ac:dyDescent="0.25">
      <c r="A44" s="7" t="s">
        <v>263</v>
      </c>
      <c r="B44" s="9" t="s">
        <v>385</v>
      </c>
      <c r="C44" s="8" t="s">
        <v>1729</v>
      </c>
      <c r="D44" s="8">
        <v>40</v>
      </c>
      <c r="E44" s="27" t="s">
        <v>359</v>
      </c>
      <c r="F44" s="28" t="s">
        <v>527</v>
      </c>
      <c r="G44" s="10">
        <v>40</v>
      </c>
      <c r="H44" s="10"/>
    </row>
    <row r="45" spans="1:8" ht="47.25" x14ac:dyDescent="0.25">
      <c r="A45" s="7" t="s">
        <v>264</v>
      </c>
      <c r="B45" s="9" t="s">
        <v>528</v>
      </c>
      <c r="C45" s="8" t="s">
        <v>1729</v>
      </c>
      <c r="D45" s="8">
        <v>220</v>
      </c>
      <c r="E45" s="27" t="s">
        <v>370</v>
      </c>
      <c r="F45" s="28" t="s">
        <v>529</v>
      </c>
      <c r="G45" s="10">
        <v>500</v>
      </c>
      <c r="H45" s="10"/>
    </row>
    <row r="46" spans="1:8" ht="47.25" x14ac:dyDescent="0.25">
      <c r="A46" s="7" t="s">
        <v>265</v>
      </c>
      <c r="B46" s="9" t="s">
        <v>386</v>
      </c>
      <c r="C46" s="8" t="s">
        <v>1729</v>
      </c>
      <c r="D46" s="8">
        <v>60</v>
      </c>
      <c r="E46" s="27" t="s">
        <v>387</v>
      </c>
      <c r="F46" s="28" t="s">
        <v>530</v>
      </c>
      <c r="G46" s="10">
        <v>100</v>
      </c>
      <c r="H46" s="10"/>
    </row>
    <row r="47" spans="1:8" ht="47.25" x14ac:dyDescent="0.25">
      <c r="A47" s="7" t="s">
        <v>266</v>
      </c>
      <c r="B47" s="9" t="s">
        <v>388</v>
      </c>
      <c r="C47" s="8" t="s">
        <v>1729</v>
      </c>
      <c r="D47" s="8">
        <v>80</v>
      </c>
      <c r="E47" s="27" t="s">
        <v>389</v>
      </c>
      <c r="F47" s="28" t="s">
        <v>1235</v>
      </c>
      <c r="G47" s="10">
        <v>250</v>
      </c>
      <c r="H47" s="10"/>
    </row>
    <row r="48" spans="1:8" ht="47.25" x14ac:dyDescent="0.25">
      <c r="A48" s="7" t="s">
        <v>267</v>
      </c>
      <c r="B48" s="9" t="s">
        <v>390</v>
      </c>
      <c r="C48" s="8" t="s">
        <v>362</v>
      </c>
      <c r="D48" s="8">
        <v>50</v>
      </c>
      <c r="E48" s="27" t="s">
        <v>363</v>
      </c>
      <c r="F48" s="28" t="s">
        <v>1236</v>
      </c>
      <c r="G48" s="10">
        <v>50</v>
      </c>
      <c r="H48" s="10"/>
    </row>
    <row r="49" spans="1:8" ht="47.25" x14ac:dyDescent="0.25">
      <c r="A49" s="7" t="s">
        <v>268</v>
      </c>
      <c r="B49" s="9" t="s">
        <v>391</v>
      </c>
      <c r="C49" s="8" t="s">
        <v>362</v>
      </c>
      <c r="D49" s="8">
        <v>90</v>
      </c>
      <c r="E49" s="27" t="s">
        <v>372</v>
      </c>
      <c r="F49" s="28" t="s">
        <v>1237</v>
      </c>
      <c r="G49" s="10">
        <v>90</v>
      </c>
      <c r="H49" s="10"/>
    </row>
    <row r="50" spans="1:8" ht="47.25" x14ac:dyDescent="0.25">
      <c r="A50" s="7" t="s">
        <v>269</v>
      </c>
      <c r="B50" s="9" t="s">
        <v>392</v>
      </c>
      <c r="C50" s="8" t="s">
        <v>362</v>
      </c>
      <c r="D50" s="8">
        <v>110</v>
      </c>
      <c r="E50" s="27" t="s">
        <v>387</v>
      </c>
      <c r="F50" s="28" t="s">
        <v>1238</v>
      </c>
      <c r="G50" s="10">
        <v>110</v>
      </c>
      <c r="H50" s="10"/>
    </row>
    <row r="51" spans="1:8" ht="47.25" x14ac:dyDescent="0.25">
      <c r="A51" s="7" t="s">
        <v>270</v>
      </c>
      <c r="B51" s="9" t="s">
        <v>393</v>
      </c>
      <c r="C51" s="8" t="s">
        <v>362</v>
      </c>
      <c r="D51" s="8">
        <v>70</v>
      </c>
      <c r="E51" s="27" t="s">
        <v>363</v>
      </c>
      <c r="F51" s="28" t="s">
        <v>1220</v>
      </c>
      <c r="G51" s="10">
        <v>70</v>
      </c>
      <c r="H51" s="10"/>
    </row>
    <row r="52" spans="1:8" ht="47.25" x14ac:dyDescent="0.25">
      <c r="A52" s="29" t="s">
        <v>271</v>
      </c>
      <c r="B52" s="9" t="s">
        <v>394</v>
      </c>
      <c r="C52" s="8" t="s">
        <v>362</v>
      </c>
      <c r="D52" s="8">
        <v>120</v>
      </c>
      <c r="E52" s="27" t="s">
        <v>359</v>
      </c>
      <c r="F52" s="28" t="s">
        <v>527</v>
      </c>
      <c r="G52" s="10">
        <v>120</v>
      </c>
      <c r="H52" s="10"/>
    </row>
    <row r="53" spans="1:8" ht="47.25" x14ac:dyDescent="0.25">
      <c r="A53" s="7" t="s">
        <v>272</v>
      </c>
      <c r="B53" s="9" t="s">
        <v>395</v>
      </c>
      <c r="C53" s="8" t="s">
        <v>362</v>
      </c>
      <c r="D53" s="8">
        <v>125</v>
      </c>
      <c r="E53" s="27" t="s">
        <v>372</v>
      </c>
      <c r="F53" s="28" t="s">
        <v>1239</v>
      </c>
      <c r="G53" s="10">
        <v>125</v>
      </c>
      <c r="H53" s="10"/>
    </row>
    <row r="54" spans="1:8" ht="47.25" x14ac:dyDescent="0.25">
      <c r="A54" s="7" t="s">
        <v>273</v>
      </c>
      <c r="B54" s="9" t="s">
        <v>396</v>
      </c>
      <c r="C54" s="8" t="s">
        <v>362</v>
      </c>
      <c r="D54" s="8">
        <v>140</v>
      </c>
      <c r="E54" s="27" t="s">
        <v>387</v>
      </c>
      <c r="F54" s="28" t="s">
        <v>1240</v>
      </c>
      <c r="G54" s="10">
        <v>140</v>
      </c>
      <c r="H54" s="10"/>
    </row>
    <row r="55" spans="1:8" ht="47.25" x14ac:dyDescent="0.25">
      <c r="A55" s="7" t="s">
        <v>274</v>
      </c>
      <c r="B55" s="9" t="s">
        <v>397</v>
      </c>
      <c r="C55" s="8" t="s">
        <v>362</v>
      </c>
      <c r="D55" s="8">
        <v>160</v>
      </c>
      <c r="E55" s="27" t="s">
        <v>389</v>
      </c>
      <c r="F55" s="28" t="s">
        <v>1241</v>
      </c>
      <c r="G55" s="10">
        <v>160</v>
      </c>
      <c r="H55" s="10"/>
    </row>
    <row r="56" spans="1:8" ht="47.25" x14ac:dyDescent="0.25">
      <c r="A56" s="7" t="s">
        <v>275</v>
      </c>
      <c r="B56" s="9" t="s">
        <v>398</v>
      </c>
      <c r="C56" s="8" t="s">
        <v>1729</v>
      </c>
      <c r="D56" s="8">
        <v>180</v>
      </c>
      <c r="E56" s="27" t="s">
        <v>389</v>
      </c>
      <c r="F56" s="28" t="s">
        <v>1235</v>
      </c>
      <c r="G56" s="10">
        <v>180</v>
      </c>
      <c r="H56" s="10"/>
    </row>
    <row r="57" spans="1:8" ht="47.25" x14ac:dyDescent="0.25">
      <c r="A57" s="7" t="s">
        <v>276</v>
      </c>
      <c r="B57" s="9" t="s">
        <v>399</v>
      </c>
      <c r="C57" s="8" t="s">
        <v>362</v>
      </c>
      <c r="D57" s="8">
        <v>150</v>
      </c>
      <c r="E57" s="27" t="s">
        <v>359</v>
      </c>
      <c r="F57" s="28" t="s">
        <v>532</v>
      </c>
      <c r="G57" s="10">
        <v>150</v>
      </c>
      <c r="H57" s="10"/>
    </row>
    <row r="58" spans="1:8" ht="47.25" x14ac:dyDescent="0.25">
      <c r="A58" s="7" t="s">
        <v>277</v>
      </c>
      <c r="B58" s="9" t="s">
        <v>400</v>
      </c>
      <c r="C58" s="8" t="s">
        <v>362</v>
      </c>
      <c r="D58" s="8">
        <v>50</v>
      </c>
      <c r="E58" s="27" t="s">
        <v>359</v>
      </c>
      <c r="F58" s="28" t="s">
        <v>560</v>
      </c>
      <c r="G58" s="10">
        <v>50</v>
      </c>
      <c r="H58" s="10"/>
    </row>
    <row r="59" spans="1:8" ht="47.25" x14ac:dyDescent="0.25">
      <c r="A59" s="7" t="s">
        <v>278</v>
      </c>
      <c r="B59" s="9" t="s">
        <v>401</v>
      </c>
      <c r="C59" s="8" t="s">
        <v>362</v>
      </c>
      <c r="D59" s="8">
        <v>60</v>
      </c>
      <c r="E59" s="27" t="s">
        <v>372</v>
      </c>
      <c r="F59" s="28" t="s">
        <v>1237</v>
      </c>
      <c r="G59" s="10">
        <v>60</v>
      </c>
      <c r="H59" s="10"/>
    </row>
    <row r="60" spans="1:8" ht="47.25" x14ac:dyDescent="0.25">
      <c r="A60" s="7" t="s">
        <v>279</v>
      </c>
      <c r="B60" s="9" t="s">
        <v>873</v>
      </c>
      <c r="C60" s="8" t="s">
        <v>362</v>
      </c>
      <c r="D60" s="8">
        <v>40</v>
      </c>
      <c r="E60" s="27" t="s">
        <v>357</v>
      </c>
      <c r="F60" s="28" t="s">
        <v>533</v>
      </c>
      <c r="G60" s="10">
        <v>40</v>
      </c>
      <c r="H60" s="10"/>
    </row>
    <row r="61" spans="1:8" ht="47.25" x14ac:dyDescent="0.25">
      <c r="A61" s="7" t="s">
        <v>280</v>
      </c>
      <c r="B61" s="9" t="s">
        <v>874</v>
      </c>
      <c r="C61" s="8" t="s">
        <v>875</v>
      </c>
      <c r="D61" s="8">
        <v>105</v>
      </c>
      <c r="E61" s="27" t="s">
        <v>363</v>
      </c>
      <c r="F61" s="28" t="s">
        <v>534</v>
      </c>
      <c r="G61" s="10">
        <v>105</v>
      </c>
      <c r="H61" s="10"/>
    </row>
    <row r="62" spans="1:8" ht="47.25" x14ac:dyDescent="0.25">
      <c r="A62" s="7" t="s">
        <v>281</v>
      </c>
      <c r="B62" s="9" t="s">
        <v>876</v>
      </c>
      <c r="C62" s="8" t="s">
        <v>875</v>
      </c>
      <c r="D62" s="8">
        <v>121</v>
      </c>
      <c r="E62" s="27" t="s">
        <v>363</v>
      </c>
      <c r="F62" s="28" t="s">
        <v>1220</v>
      </c>
      <c r="G62" s="10">
        <v>250</v>
      </c>
      <c r="H62" s="10"/>
    </row>
    <row r="63" spans="1:8" ht="47.25" x14ac:dyDescent="0.25">
      <c r="A63" s="7" t="s">
        <v>282</v>
      </c>
      <c r="B63" s="9" t="s">
        <v>877</v>
      </c>
      <c r="C63" s="8" t="s">
        <v>875</v>
      </c>
      <c r="D63" s="8">
        <v>105</v>
      </c>
      <c r="E63" s="27" t="s">
        <v>363</v>
      </c>
      <c r="F63" s="28" t="s">
        <v>1220</v>
      </c>
      <c r="G63" s="10">
        <v>105</v>
      </c>
      <c r="H63" s="10"/>
    </row>
    <row r="64" spans="1:8" ht="47.25" x14ac:dyDescent="0.25">
      <c r="A64" s="7" t="s">
        <v>283</v>
      </c>
      <c r="B64" s="9" t="s">
        <v>878</v>
      </c>
      <c r="C64" s="8" t="s">
        <v>875</v>
      </c>
      <c r="D64" s="8">
        <v>75</v>
      </c>
      <c r="E64" s="27" t="s">
        <v>359</v>
      </c>
      <c r="F64" s="28" t="s">
        <v>558</v>
      </c>
      <c r="G64" s="10">
        <v>75</v>
      </c>
      <c r="H64" s="10"/>
    </row>
    <row r="65" spans="1:8" ht="47.25" x14ac:dyDescent="0.25">
      <c r="A65" s="7" t="s">
        <v>284</v>
      </c>
      <c r="B65" s="9" t="s">
        <v>879</v>
      </c>
      <c r="C65" s="8" t="s">
        <v>875</v>
      </c>
      <c r="D65" s="8">
        <v>121</v>
      </c>
      <c r="E65" s="27" t="s">
        <v>880</v>
      </c>
      <c r="F65" s="28" t="s">
        <v>532</v>
      </c>
      <c r="G65" s="10">
        <v>250</v>
      </c>
      <c r="H65" s="10"/>
    </row>
    <row r="66" spans="1:8" ht="47.25" x14ac:dyDescent="0.25">
      <c r="A66" s="7" t="s">
        <v>285</v>
      </c>
      <c r="B66" s="9" t="s">
        <v>881</v>
      </c>
      <c r="C66" s="8" t="s">
        <v>875</v>
      </c>
      <c r="D66" s="8"/>
      <c r="E66" s="27"/>
      <c r="F66" s="28" t="s">
        <v>1237</v>
      </c>
      <c r="G66" s="10">
        <v>400</v>
      </c>
      <c r="H66" s="10" t="s">
        <v>561</v>
      </c>
    </row>
    <row r="67" spans="1:8" ht="47.25" x14ac:dyDescent="0.25">
      <c r="A67" s="7" t="s">
        <v>286</v>
      </c>
      <c r="B67" s="9" t="s">
        <v>882</v>
      </c>
      <c r="C67" s="8" t="s">
        <v>875</v>
      </c>
      <c r="D67" s="8">
        <v>121</v>
      </c>
      <c r="E67" s="27" t="s">
        <v>357</v>
      </c>
      <c r="F67" s="28" t="s">
        <v>562</v>
      </c>
      <c r="G67" s="10">
        <v>121</v>
      </c>
      <c r="H67" s="10"/>
    </row>
    <row r="68" spans="1:8" ht="47.25" x14ac:dyDescent="0.25">
      <c r="A68" s="7" t="s">
        <v>287</v>
      </c>
      <c r="B68" s="9" t="s">
        <v>883</v>
      </c>
      <c r="C68" s="8" t="s">
        <v>875</v>
      </c>
      <c r="D68" s="8">
        <v>80</v>
      </c>
      <c r="E68" s="27" t="s">
        <v>359</v>
      </c>
      <c r="F68" s="28" t="s">
        <v>532</v>
      </c>
      <c r="G68" s="10">
        <v>200</v>
      </c>
      <c r="H68" s="10"/>
    </row>
    <row r="69" spans="1:8" ht="47.25" x14ac:dyDescent="0.25">
      <c r="A69" s="7" t="s">
        <v>288</v>
      </c>
      <c r="B69" s="9" t="s">
        <v>563</v>
      </c>
      <c r="C69" s="8" t="s">
        <v>1729</v>
      </c>
      <c r="D69" s="8">
        <v>500</v>
      </c>
      <c r="E69" s="27" t="s">
        <v>389</v>
      </c>
      <c r="F69" s="28" t="s">
        <v>1241</v>
      </c>
      <c r="G69" s="10">
        <v>500</v>
      </c>
      <c r="H69" s="10"/>
    </row>
    <row r="70" spans="1:8" ht="47.25" x14ac:dyDescent="0.25">
      <c r="A70" s="7" t="s">
        <v>289</v>
      </c>
      <c r="B70" s="9" t="s">
        <v>884</v>
      </c>
      <c r="C70" s="8" t="s">
        <v>1729</v>
      </c>
      <c r="D70" s="8">
        <v>300</v>
      </c>
      <c r="E70" s="27" t="s">
        <v>389</v>
      </c>
      <c r="F70" s="28" t="s">
        <v>564</v>
      </c>
      <c r="G70" s="10">
        <v>300</v>
      </c>
      <c r="H70" s="10"/>
    </row>
    <row r="71" spans="1:8" ht="47.25" x14ac:dyDescent="0.25">
      <c r="A71" s="7" t="s">
        <v>290</v>
      </c>
      <c r="B71" s="9" t="s">
        <v>885</v>
      </c>
      <c r="C71" s="8" t="s">
        <v>1729</v>
      </c>
      <c r="D71" s="8">
        <v>300</v>
      </c>
      <c r="E71" s="27" t="s">
        <v>389</v>
      </c>
      <c r="F71" s="28" t="s">
        <v>564</v>
      </c>
      <c r="G71" s="10">
        <v>300</v>
      </c>
      <c r="H71" s="10"/>
    </row>
    <row r="72" spans="1:8" ht="47.25" x14ac:dyDescent="0.25">
      <c r="A72" s="7" t="s">
        <v>291</v>
      </c>
      <c r="B72" s="9" t="s">
        <v>887</v>
      </c>
      <c r="C72" s="8" t="s">
        <v>1729</v>
      </c>
      <c r="D72" s="8">
        <v>140</v>
      </c>
      <c r="E72" s="27" t="s">
        <v>370</v>
      </c>
      <c r="F72" s="28" t="s">
        <v>565</v>
      </c>
      <c r="G72" s="10">
        <v>140</v>
      </c>
      <c r="H72" s="10"/>
    </row>
    <row r="73" spans="1:8" ht="47.25" x14ac:dyDescent="0.25">
      <c r="A73" s="7" t="s">
        <v>292</v>
      </c>
      <c r="B73" s="9" t="s">
        <v>888</v>
      </c>
      <c r="C73" s="8" t="s">
        <v>1729</v>
      </c>
      <c r="D73" s="8">
        <v>120</v>
      </c>
      <c r="E73" s="27" t="s">
        <v>889</v>
      </c>
      <c r="F73" s="28" t="s">
        <v>566</v>
      </c>
      <c r="G73" s="10">
        <v>350</v>
      </c>
      <c r="H73" s="10"/>
    </row>
    <row r="74" spans="1:8" ht="47.25" x14ac:dyDescent="0.25">
      <c r="A74" s="7" t="s">
        <v>294</v>
      </c>
      <c r="B74" s="9" t="s">
        <v>890</v>
      </c>
      <c r="C74" s="8" t="s">
        <v>1729</v>
      </c>
      <c r="D74" s="8">
        <v>280</v>
      </c>
      <c r="E74" s="27" t="s">
        <v>370</v>
      </c>
      <c r="F74" s="89" t="s">
        <v>565</v>
      </c>
      <c r="G74" s="90">
        <v>280</v>
      </c>
      <c r="H74" s="10"/>
    </row>
    <row r="75" spans="1:8" ht="47.25" x14ac:dyDescent="0.25">
      <c r="A75" s="7" t="s">
        <v>293</v>
      </c>
      <c r="B75" s="9" t="s">
        <v>891</v>
      </c>
      <c r="C75" s="8" t="s">
        <v>1729</v>
      </c>
      <c r="D75" s="8">
        <v>190</v>
      </c>
      <c r="E75" s="27" t="s">
        <v>889</v>
      </c>
      <c r="F75" s="89" t="s">
        <v>567</v>
      </c>
      <c r="G75" s="90">
        <v>190</v>
      </c>
      <c r="H75" s="10"/>
    </row>
    <row r="76" spans="1:8" ht="47.25" x14ac:dyDescent="0.25">
      <c r="A76" s="7" t="s">
        <v>295</v>
      </c>
      <c r="B76" s="9" t="s">
        <v>892</v>
      </c>
      <c r="C76" s="8" t="s">
        <v>1729</v>
      </c>
      <c r="D76" s="8">
        <v>450</v>
      </c>
      <c r="E76" s="27" t="s">
        <v>893</v>
      </c>
      <c r="F76" s="89" t="s">
        <v>1341</v>
      </c>
      <c r="G76" s="90">
        <v>450</v>
      </c>
      <c r="H76" s="10"/>
    </row>
    <row r="77" spans="1:8" x14ac:dyDescent="0.2">
      <c r="A77" s="6" t="s">
        <v>894</v>
      </c>
      <c r="B77" s="6" t="s">
        <v>895</v>
      </c>
      <c r="C77" s="6"/>
      <c r="D77" s="6"/>
      <c r="E77" s="26"/>
      <c r="F77" s="12"/>
      <c r="G77" s="12"/>
      <c r="H77" s="12"/>
    </row>
    <row r="78" spans="1:8" ht="47.25" x14ac:dyDescent="0.25">
      <c r="A78" s="7" t="s">
        <v>296</v>
      </c>
      <c r="B78" s="9" t="s">
        <v>1418</v>
      </c>
      <c r="C78" s="8" t="s">
        <v>1729</v>
      </c>
      <c r="D78" s="8">
        <v>100</v>
      </c>
      <c r="E78" s="27" t="s">
        <v>359</v>
      </c>
      <c r="F78" s="28" t="s">
        <v>568</v>
      </c>
      <c r="G78" s="8">
        <v>100</v>
      </c>
      <c r="H78" s="10"/>
    </row>
    <row r="79" spans="1:8" ht="47.25" x14ac:dyDescent="0.25">
      <c r="A79" s="7" t="s">
        <v>297</v>
      </c>
      <c r="B79" s="9" t="s">
        <v>1419</v>
      </c>
      <c r="C79" s="8" t="s">
        <v>1729</v>
      </c>
      <c r="D79" s="8">
        <v>70</v>
      </c>
      <c r="E79" s="27" t="s">
        <v>363</v>
      </c>
      <c r="F79" s="28" t="s">
        <v>1236</v>
      </c>
      <c r="G79" s="8">
        <v>70</v>
      </c>
      <c r="H79" s="10"/>
    </row>
    <row r="80" spans="1:8" ht="47.25" x14ac:dyDescent="0.25">
      <c r="A80" s="7" t="s">
        <v>298</v>
      </c>
      <c r="B80" s="9" t="s">
        <v>1420</v>
      </c>
      <c r="C80" s="8" t="s">
        <v>1729</v>
      </c>
      <c r="D80" s="8">
        <v>60</v>
      </c>
      <c r="E80" s="27" t="s">
        <v>363</v>
      </c>
      <c r="F80" s="28" t="s">
        <v>1220</v>
      </c>
      <c r="G80" s="8">
        <v>60</v>
      </c>
      <c r="H80" s="10"/>
    </row>
    <row r="81" spans="1:8" ht="47.25" x14ac:dyDescent="0.25">
      <c r="A81" s="7" t="s">
        <v>299</v>
      </c>
      <c r="B81" s="9" t="s">
        <v>1421</v>
      </c>
      <c r="C81" s="8" t="s">
        <v>1729</v>
      </c>
      <c r="D81" s="8">
        <v>100</v>
      </c>
      <c r="E81" s="27" t="s">
        <v>359</v>
      </c>
      <c r="F81" s="28" t="s">
        <v>532</v>
      </c>
      <c r="G81" s="8">
        <v>100</v>
      </c>
      <c r="H81" s="10"/>
    </row>
    <row r="82" spans="1:8" ht="47.25" x14ac:dyDescent="0.25">
      <c r="A82" s="7" t="s">
        <v>300</v>
      </c>
      <c r="B82" s="9" t="s">
        <v>1422</v>
      </c>
      <c r="C82" s="8" t="s">
        <v>1729</v>
      </c>
      <c r="D82" s="8">
        <v>100</v>
      </c>
      <c r="E82" s="27" t="s">
        <v>359</v>
      </c>
      <c r="F82" s="28" t="s">
        <v>527</v>
      </c>
      <c r="G82" s="8">
        <v>100</v>
      </c>
      <c r="H82" s="10"/>
    </row>
    <row r="83" spans="1:8" ht="47.25" x14ac:dyDescent="0.25">
      <c r="A83" s="7" t="s">
        <v>301</v>
      </c>
      <c r="B83" s="9" t="s">
        <v>1423</v>
      </c>
      <c r="C83" s="8" t="s">
        <v>1729</v>
      </c>
      <c r="D83" s="8">
        <v>25</v>
      </c>
      <c r="E83" s="27" t="s">
        <v>357</v>
      </c>
      <c r="F83" s="28" t="s">
        <v>562</v>
      </c>
      <c r="G83" s="8">
        <v>25</v>
      </c>
      <c r="H83" s="10" t="s">
        <v>569</v>
      </c>
    </row>
    <row r="84" spans="1:8" ht="47.25" x14ac:dyDescent="0.25">
      <c r="A84" s="7" t="s">
        <v>302</v>
      </c>
      <c r="B84" s="9" t="s">
        <v>1424</v>
      </c>
      <c r="C84" s="8" t="s">
        <v>1425</v>
      </c>
      <c r="D84" s="8">
        <v>634</v>
      </c>
      <c r="E84" s="27" t="s">
        <v>378</v>
      </c>
      <c r="F84" s="28" t="s">
        <v>1341</v>
      </c>
      <c r="G84" s="8">
        <v>634</v>
      </c>
      <c r="H84" s="10"/>
    </row>
    <row r="85" spans="1:8" ht="47.25" x14ac:dyDescent="0.25">
      <c r="A85" s="7" t="s">
        <v>303</v>
      </c>
      <c r="B85" s="9" t="s">
        <v>570</v>
      </c>
      <c r="C85" s="8" t="s">
        <v>1743</v>
      </c>
      <c r="D85" s="8">
        <v>80</v>
      </c>
      <c r="E85" s="27" t="s">
        <v>372</v>
      </c>
      <c r="F85" s="28" t="s">
        <v>1239</v>
      </c>
      <c r="G85" s="8">
        <v>80</v>
      </c>
      <c r="H85" s="10"/>
    </row>
    <row r="86" spans="1:8" ht="47.25" x14ac:dyDescent="0.25">
      <c r="A86" s="7" t="s">
        <v>304</v>
      </c>
      <c r="B86" s="9" t="s">
        <v>1426</v>
      </c>
      <c r="C86" s="8" t="s">
        <v>1743</v>
      </c>
      <c r="D86" s="8">
        <v>75</v>
      </c>
      <c r="E86" s="27" t="s">
        <v>363</v>
      </c>
      <c r="F86" s="28" t="s">
        <v>1220</v>
      </c>
      <c r="G86" s="8">
        <v>75</v>
      </c>
      <c r="H86" s="10"/>
    </row>
    <row r="87" spans="1:8" ht="47.25" x14ac:dyDescent="0.25">
      <c r="A87" s="7" t="s">
        <v>305</v>
      </c>
      <c r="B87" s="9" t="s">
        <v>1427</v>
      </c>
      <c r="C87" s="8" t="s">
        <v>1729</v>
      </c>
      <c r="D87" s="8">
        <v>20</v>
      </c>
      <c r="E87" s="27" t="s">
        <v>357</v>
      </c>
      <c r="F87" s="28" t="s">
        <v>533</v>
      </c>
      <c r="G87" s="8">
        <v>20</v>
      </c>
      <c r="H87" s="10"/>
    </row>
    <row r="88" spans="1:8" ht="47.25" x14ac:dyDescent="0.25">
      <c r="A88" s="7" t="s">
        <v>306</v>
      </c>
      <c r="B88" s="9" t="s">
        <v>1428</v>
      </c>
      <c r="C88" s="8" t="s">
        <v>1729</v>
      </c>
      <c r="D88" s="8">
        <v>75</v>
      </c>
      <c r="E88" s="27" t="s">
        <v>357</v>
      </c>
      <c r="F88" s="28" t="s">
        <v>562</v>
      </c>
      <c r="G88" s="8">
        <v>75</v>
      </c>
      <c r="H88" s="10"/>
    </row>
    <row r="89" spans="1:8" ht="47.25" x14ac:dyDescent="0.25">
      <c r="A89" s="7" t="s">
        <v>307</v>
      </c>
      <c r="B89" s="9" t="s">
        <v>1429</v>
      </c>
      <c r="C89" s="8" t="s">
        <v>1743</v>
      </c>
      <c r="D89" s="8">
        <v>30</v>
      </c>
      <c r="E89" s="27" t="s">
        <v>357</v>
      </c>
      <c r="F89" s="28" t="s">
        <v>571</v>
      </c>
      <c r="G89" s="8">
        <v>30</v>
      </c>
      <c r="H89" s="10"/>
    </row>
    <row r="90" spans="1:8" ht="47.25" x14ac:dyDescent="0.25">
      <c r="A90" s="7" t="s">
        <v>308</v>
      </c>
      <c r="B90" s="9" t="s">
        <v>1430</v>
      </c>
      <c r="C90" s="8" t="s">
        <v>1743</v>
      </c>
      <c r="D90" s="8">
        <v>20</v>
      </c>
      <c r="E90" s="27" t="s">
        <v>357</v>
      </c>
      <c r="F90" s="28" t="s">
        <v>562</v>
      </c>
      <c r="G90" s="8">
        <v>20</v>
      </c>
      <c r="H90" s="10"/>
    </row>
    <row r="91" spans="1:8" ht="47.25" x14ac:dyDescent="0.25">
      <c r="A91" s="7" t="s">
        <v>309</v>
      </c>
      <c r="B91" s="9" t="s">
        <v>1431</v>
      </c>
      <c r="C91" s="8" t="s">
        <v>1432</v>
      </c>
      <c r="D91" s="8">
        <v>20</v>
      </c>
      <c r="E91" s="27" t="s">
        <v>357</v>
      </c>
      <c r="F91" s="28" t="s">
        <v>562</v>
      </c>
      <c r="G91" s="8">
        <v>20</v>
      </c>
      <c r="H91" s="10"/>
    </row>
    <row r="92" spans="1:8" ht="31.5" x14ac:dyDescent="0.25">
      <c r="A92" s="7" t="s">
        <v>310</v>
      </c>
      <c r="B92" s="9" t="s">
        <v>1433</v>
      </c>
      <c r="C92" s="8" t="s">
        <v>1729</v>
      </c>
      <c r="D92" s="8">
        <v>30</v>
      </c>
      <c r="E92" s="27" t="s">
        <v>363</v>
      </c>
      <c r="F92" s="28" t="s">
        <v>572</v>
      </c>
      <c r="G92" s="10">
        <v>100</v>
      </c>
      <c r="H92" s="10"/>
    </row>
    <row r="93" spans="1:8" ht="47.25" x14ac:dyDescent="0.25">
      <c r="A93" s="7" t="s">
        <v>311</v>
      </c>
      <c r="B93" s="9" t="s">
        <v>1434</v>
      </c>
      <c r="C93" s="8" t="s">
        <v>1729</v>
      </c>
      <c r="D93" s="8">
        <v>130</v>
      </c>
      <c r="E93" s="27" t="s">
        <v>372</v>
      </c>
      <c r="F93" s="28" t="s">
        <v>1237</v>
      </c>
      <c r="G93" s="90">
        <v>45</v>
      </c>
      <c r="H93" s="10"/>
    </row>
    <row r="94" spans="1:8" ht="47.25" x14ac:dyDescent="0.25">
      <c r="A94" s="7" t="s">
        <v>312</v>
      </c>
      <c r="B94" s="9" t="s">
        <v>1435</v>
      </c>
      <c r="C94" s="8" t="s">
        <v>1729</v>
      </c>
      <c r="D94" s="8">
        <v>15</v>
      </c>
      <c r="E94" s="27" t="s">
        <v>365</v>
      </c>
      <c r="F94" s="28" t="s">
        <v>573</v>
      </c>
      <c r="G94" s="10">
        <v>100</v>
      </c>
      <c r="H94" s="10"/>
    </row>
    <row r="95" spans="1:8" ht="47.25" x14ac:dyDescent="0.25">
      <c r="A95" s="7" t="s">
        <v>313</v>
      </c>
      <c r="B95" s="9" t="s">
        <v>1436</v>
      </c>
      <c r="C95" s="8" t="s">
        <v>1729</v>
      </c>
      <c r="D95" s="8">
        <v>35</v>
      </c>
      <c r="E95" s="27" t="s">
        <v>357</v>
      </c>
      <c r="F95" s="28" t="s">
        <v>533</v>
      </c>
      <c r="G95" s="10">
        <v>35</v>
      </c>
      <c r="H95" s="10"/>
    </row>
    <row r="96" spans="1:8" ht="47.25" x14ac:dyDescent="0.25">
      <c r="A96" s="7" t="s">
        <v>314</v>
      </c>
      <c r="B96" s="9" t="s">
        <v>1437</v>
      </c>
      <c r="C96" s="8" t="s">
        <v>1729</v>
      </c>
      <c r="D96" s="8">
        <v>20</v>
      </c>
      <c r="E96" s="27" t="s">
        <v>357</v>
      </c>
      <c r="F96" s="28" t="s">
        <v>533</v>
      </c>
      <c r="G96" s="10">
        <v>20</v>
      </c>
      <c r="H96" s="10"/>
    </row>
    <row r="97" spans="1:8" ht="47.25" x14ac:dyDescent="0.25">
      <c r="A97" s="7" t="s">
        <v>315</v>
      </c>
      <c r="B97" s="9" t="s">
        <v>1438</v>
      </c>
      <c r="C97" s="8" t="s">
        <v>1729</v>
      </c>
      <c r="D97" s="8">
        <v>150</v>
      </c>
      <c r="E97" s="27" t="s">
        <v>387</v>
      </c>
      <c r="F97" s="28" t="s">
        <v>574</v>
      </c>
      <c r="G97" s="10">
        <v>150</v>
      </c>
      <c r="H97" s="10"/>
    </row>
    <row r="98" spans="1:8" ht="47.25" x14ac:dyDescent="0.25">
      <c r="A98" s="7" t="s">
        <v>316</v>
      </c>
      <c r="B98" s="9" t="s">
        <v>1439</v>
      </c>
      <c r="C98" s="8" t="s">
        <v>1729</v>
      </c>
      <c r="D98" s="8">
        <v>300</v>
      </c>
      <c r="E98" s="27" t="s">
        <v>376</v>
      </c>
      <c r="F98" s="28" t="s">
        <v>1239</v>
      </c>
      <c r="G98" s="10">
        <v>150</v>
      </c>
      <c r="H98" s="10"/>
    </row>
    <row r="99" spans="1:8" ht="47.25" x14ac:dyDescent="0.25">
      <c r="A99" s="7" t="s">
        <v>317</v>
      </c>
      <c r="B99" s="9" t="s">
        <v>1440</v>
      </c>
      <c r="C99" s="8" t="s">
        <v>1729</v>
      </c>
      <c r="D99" s="8">
        <v>500</v>
      </c>
      <c r="E99" s="27" t="s">
        <v>378</v>
      </c>
      <c r="F99" s="28" t="s">
        <v>1341</v>
      </c>
      <c r="G99" s="10">
        <v>500</v>
      </c>
      <c r="H99" s="10"/>
    </row>
    <row r="100" spans="1:8" ht="47.25" x14ac:dyDescent="0.25">
      <c r="A100" s="7" t="s">
        <v>318</v>
      </c>
      <c r="B100" s="9" t="s">
        <v>1441</v>
      </c>
      <c r="C100" s="8" t="s">
        <v>1729</v>
      </c>
      <c r="D100" s="8">
        <v>380</v>
      </c>
      <c r="E100" s="27" t="s">
        <v>370</v>
      </c>
      <c r="F100" s="28" t="s">
        <v>564</v>
      </c>
      <c r="G100" s="10">
        <v>380</v>
      </c>
      <c r="H100" s="10"/>
    </row>
    <row r="101" spans="1:8" ht="47.25" x14ac:dyDescent="0.25">
      <c r="A101" s="7" t="s">
        <v>319</v>
      </c>
      <c r="B101" s="9" t="s">
        <v>1442</v>
      </c>
      <c r="C101" s="8" t="s">
        <v>1729</v>
      </c>
      <c r="D101" s="8">
        <v>300</v>
      </c>
      <c r="E101" s="27" t="s">
        <v>372</v>
      </c>
      <c r="F101" s="28" t="s">
        <v>575</v>
      </c>
      <c r="G101" s="8">
        <v>300</v>
      </c>
      <c r="H101" s="10"/>
    </row>
    <row r="102" spans="1:8" ht="47.25" x14ac:dyDescent="0.25">
      <c r="A102" s="7" t="s">
        <v>320</v>
      </c>
      <c r="B102" s="9" t="s">
        <v>1443</v>
      </c>
      <c r="C102" s="8" t="s">
        <v>1729</v>
      </c>
      <c r="D102" s="8">
        <v>310</v>
      </c>
      <c r="E102" s="27" t="s">
        <v>372</v>
      </c>
      <c r="F102" s="28" t="s">
        <v>1239</v>
      </c>
      <c r="G102" s="8">
        <v>310</v>
      </c>
      <c r="H102" s="10"/>
    </row>
    <row r="103" spans="1:8" ht="47.25" x14ac:dyDescent="0.25">
      <c r="A103" s="7" t="s">
        <v>1637</v>
      </c>
      <c r="B103" s="9" t="s">
        <v>1444</v>
      </c>
      <c r="C103" s="8" t="s">
        <v>1729</v>
      </c>
      <c r="D103" s="8">
        <v>600</v>
      </c>
      <c r="E103" s="27" t="s">
        <v>389</v>
      </c>
      <c r="F103" s="28" t="s">
        <v>576</v>
      </c>
      <c r="G103" s="8">
        <v>600</v>
      </c>
      <c r="H103" s="10"/>
    </row>
    <row r="104" spans="1:8" ht="47.25" x14ac:dyDescent="0.25">
      <c r="A104" s="7" t="s">
        <v>1638</v>
      </c>
      <c r="B104" s="9" t="s">
        <v>1445</v>
      </c>
      <c r="C104" s="8" t="s">
        <v>1729</v>
      </c>
      <c r="D104" s="8">
        <v>400</v>
      </c>
      <c r="E104" s="27" t="s">
        <v>387</v>
      </c>
      <c r="F104" s="28" t="s">
        <v>577</v>
      </c>
      <c r="G104" s="8">
        <v>400</v>
      </c>
      <c r="H104" s="10"/>
    </row>
    <row r="105" spans="1:8" ht="47.25" x14ac:dyDescent="0.25">
      <c r="A105" s="7" t="s">
        <v>1639</v>
      </c>
      <c r="B105" s="9" t="s">
        <v>1446</v>
      </c>
      <c r="C105" s="8" t="s">
        <v>1729</v>
      </c>
      <c r="D105" s="8">
        <v>410</v>
      </c>
      <c r="E105" s="27" t="s">
        <v>389</v>
      </c>
      <c r="F105" s="28" t="s">
        <v>1235</v>
      </c>
      <c r="G105" s="8">
        <v>410</v>
      </c>
      <c r="H105" s="10"/>
    </row>
    <row r="106" spans="1:8" ht="47.25" x14ac:dyDescent="0.25">
      <c r="A106" s="7" t="s">
        <v>1640</v>
      </c>
      <c r="B106" s="9" t="s">
        <v>1447</v>
      </c>
      <c r="C106" s="8" t="s">
        <v>1729</v>
      </c>
      <c r="D106" s="8">
        <v>50</v>
      </c>
      <c r="E106" s="27" t="s">
        <v>359</v>
      </c>
      <c r="F106" s="28" t="s">
        <v>527</v>
      </c>
      <c r="G106" s="8">
        <v>50</v>
      </c>
      <c r="H106" s="10"/>
    </row>
    <row r="107" spans="1:8" ht="47.25" x14ac:dyDescent="0.25">
      <c r="A107" s="7" t="s">
        <v>1641</v>
      </c>
      <c r="B107" s="9" t="s">
        <v>1448</v>
      </c>
      <c r="C107" s="8" t="s">
        <v>1729</v>
      </c>
      <c r="D107" s="8">
        <v>60</v>
      </c>
      <c r="E107" s="27" t="s">
        <v>372</v>
      </c>
      <c r="F107" s="28" t="s">
        <v>1239</v>
      </c>
      <c r="G107" s="8">
        <v>60</v>
      </c>
      <c r="H107" s="10"/>
    </row>
    <row r="108" spans="1:8" ht="47.25" x14ac:dyDescent="0.25">
      <c r="A108" s="7" t="s">
        <v>1642</v>
      </c>
      <c r="B108" s="9" t="s">
        <v>578</v>
      </c>
      <c r="C108" s="8" t="s">
        <v>1729</v>
      </c>
      <c r="D108" s="8">
        <v>300</v>
      </c>
      <c r="E108" s="27" t="s">
        <v>389</v>
      </c>
      <c r="F108" s="28" t="s">
        <v>564</v>
      </c>
      <c r="G108" s="8">
        <v>300</v>
      </c>
      <c r="H108" s="10"/>
    </row>
    <row r="109" spans="1:8" ht="47.25" x14ac:dyDescent="0.25">
      <c r="A109" s="7" t="s">
        <v>1581</v>
      </c>
      <c r="B109" s="9" t="s">
        <v>1450</v>
      </c>
      <c r="C109" s="8" t="s">
        <v>1729</v>
      </c>
      <c r="D109" s="8">
        <v>100</v>
      </c>
      <c r="E109" s="27" t="s">
        <v>372</v>
      </c>
      <c r="F109" s="28" t="s">
        <v>579</v>
      </c>
      <c r="G109" s="8">
        <v>100</v>
      </c>
      <c r="H109" s="10"/>
    </row>
    <row r="110" spans="1:8" ht="47.25" x14ac:dyDescent="0.25">
      <c r="A110" s="7" t="s">
        <v>1582</v>
      </c>
      <c r="B110" s="9" t="s">
        <v>1451</v>
      </c>
      <c r="C110" s="8" t="s">
        <v>1729</v>
      </c>
      <c r="D110" s="8">
        <v>350</v>
      </c>
      <c r="E110" s="27" t="s">
        <v>372</v>
      </c>
      <c r="F110" s="28" t="s">
        <v>1237</v>
      </c>
      <c r="G110" s="8">
        <v>350</v>
      </c>
      <c r="H110" s="10"/>
    </row>
    <row r="111" spans="1:8" ht="47.25" x14ac:dyDescent="0.25">
      <c r="A111" s="7" t="s">
        <v>1583</v>
      </c>
      <c r="B111" s="9" t="s">
        <v>1452</v>
      </c>
      <c r="C111" s="8" t="s">
        <v>1729</v>
      </c>
      <c r="D111" s="8">
        <v>400</v>
      </c>
      <c r="E111" s="27" t="s">
        <v>389</v>
      </c>
      <c r="F111" s="28" t="s">
        <v>564</v>
      </c>
      <c r="G111" s="8">
        <v>400</v>
      </c>
      <c r="H111" s="10"/>
    </row>
    <row r="112" spans="1:8" ht="47.25" x14ac:dyDescent="0.25">
      <c r="A112" s="7" t="s">
        <v>1584</v>
      </c>
      <c r="B112" s="9" t="s">
        <v>1453</v>
      </c>
      <c r="C112" s="8" t="s">
        <v>1729</v>
      </c>
      <c r="D112" s="8">
        <v>300</v>
      </c>
      <c r="E112" s="27" t="s">
        <v>370</v>
      </c>
      <c r="F112" s="28" t="s">
        <v>1218</v>
      </c>
      <c r="G112" s="8">
        <v>300</v>
      </c>
      <c r="H112" s="10"/>
    </row>
    <row r="113" spans="1:8" ht="47.25" x14ac:dyDescent="0.25">
      <c r="A113" s="7" t="s">
        <v>1585</v>
      </c>
      <c r="B113" s="9" t="s">
        <v>1454</v>
      </c>
      <c r="C113" s="8" t="s">
        <v>1729</v>
      </c>
      <c r="D113" s="8">
        <v>310</v>
      </c>
      <c r="E113" s="27" t="s">
        <v>370</v>
      </c>
      <c r="F113" s="28" t="s">
        <v>580</v>
      </c>
      <c r="G113" s="8">
        <v>310</v>
      </c>
      <c r="H113" s="10"/>
    </row>
    <row r="114" spans="1:8" ht="47.25" x14ac:dyDescent="0.25">
      <c r="A114" s="7" t="s">
        <v>1586</v>
      </c>
      <c r="B114" s="9" t="s">
        <v>328</v>
      </c>
      <c r="C114" s="8" t="s">
        <v>1729</v>
      </c>
      <c r="D114" s="8">
        <v>250</v>
      </c>
      <c r="E114" s="27" t="s">
        <v>387</v>
      </c>
      <c r="F114" s="28" t="s">
        <v>1240</v>
      </c>
      <c r="G114" s="8">
        <v>250</v>
      </c>
      <c r="H114" s="10"/>
    </row>
    <row r="115" spans="1:8" ht="47.25" x14ac:dyDescent="0.25">
      <c r="A115" s="7" t="s">
        <v>1643</v>
      </c>
      <c r="B115" s="9" t="s">
        <v>329</v>
      </c>
      <c r="C115" s="8" t="s">
        <v>1729</v>
      </c>
      <c r="D115" s="8">
        <v>50</v>
      </c>
      <c r="E115" s="27" t="s">
        <v>359</v>
      </c>
      <c r="F115" s="28" t="s">
        <v>527</v>
      </c>
      <c r="G115" s="10" t="s">
        <v>581</v>
      </c>
      <c r="H115" s="10"/>
    </row>
    <row r="116" spans="1:8" ht="47.25" x14ac:dyDescent="0.25">
      <c r="A116" s="7" t="s">
        <v>1644</v>
      </c>
      <c r="B116" s="9" t="s">
        <v>330</v>
      </c>
      <c r="C116" s="8" t="s">
        <v>1729</v>
      </c>
      <c r="D116" s="8">
        <v>60</v>
      </c>
      <c r="E116" s="27" t="s">
        <v>359</v>
      </c>
      <c r="F116" s="28" t="s">
        <v>532</v>
      </c>
      <c r="G116" s="10">
        <v>200</v>
      </c>
      <c r="H116" s="10"/>
    </row>
    <row r="117" spans="1:8" ht="47.25" x14ac:dyDescent="0.25">
      <c r="A117" s="7" t="s">
        <v>1645</v>
      </c>
      <c r="B117" s="9" t="s">
        <v>331</v>
      </c>
      <c r="C117" s="8" t="s">
        <v>1729</v>
      </c>
      <c r="D117" s="8">
        <v>40</v>
      </c>
      <c r="E117" s="27" t="s">
        <v>359</v>
      </c>
      <c r="F117" s="28" t="s">
        <v>527</v>
      </c>
      <c r="G117" s="10">
        <v>90</v>
      </c>
      <c r="H117" s="10"/>
    </row>
    <row r="118" spans="1:8" ht="47.25" x14ac:dyDescent="0.25">
      <c r="A118" s="7" t="s">
        <v>1646</v>
      </c>
      <c r="B118" s="9" t="s">
        <v>332</v>
      </c>
      <c r="C118" s="8" t="s">
        <v>1729</v>
      </c>
      <c r="D118" s="8">
        <v>25</v>
      </c>
      <c r="E118" s="27" t="s">
        <v>363</v>
      </c>
      <c r="F118" s="28" t="s">
        <v>1236</v>
      </c>
      <c r="G118" s="10">
        <v>100</v>
      </c>
      <c r="H118" s="10"/>
    </row>
    <row r="119" spans="1:8" ht="47.25" x14ac:dyDescent="0.25">
      <c r="A119" s="7" t="s">
        <v>1647</v>
      </c>
      <c r="B119" s="9" t="s">
        <v>333</v>
      </c>
      <c r="C119" s="8" t="s">
        <v>1743</v>
      </c>
      <c r="D119" s="8">
        <v>123</v>
      </c>
      <c r="E119" s="27" t="s">
        <v>387</v>
      </c>
      <c r="F119" s="28" t="s">
        <v>574</v>
      </c>
      <c r="G119" s="10">
        <v>500</v>
      </c>
      <c r="H119" s="10"/>
    </row>
    <row r="120" spans="1:8" ht="47.25" x14ac:dyDescent="0.25">
      <c r="A120" s="7" t="s">
        <v>1648</v>
      </c>
      <c r="B120" s="9" t="s">
        <v>334</v>
      </c>
      <c r="C120" s="8" t="s">
        <v>1743</v>
      </c>
      <c r="D120" s="8">
        <v>100</v>
      </c>
      <c r="E120" s="27" t="s">
        <v>359</v>
      </c>
      <c r="F120" s="28" t="s">
        <v>532</v>
      </c>
      <c r="G120" s="10">
        <v>200</v>
      </c>
      <c r="H120" s="10"/>
    </row>
    <row r="121" spans="1:8" ht="47.25" x14ac:dyDescent="0.25">
      <c r="A121" s="7" t="s">
        <v>1649</v>
      </c>
      <c r="B121" s="9" t="s">
        <v>335</v>
      </c>
      <c r="C121" s="8" t="s">
        <v>1743</v>
      </c>
      <c r="D121" s="8">
        <v>85</v>
      </c>
      <c r="E121" s="27" t="s">
        <v>359</v>
      </c>
      <c r="F121" s="28" t="s">
        <v>527</v>
      </c>
      <c r="G121" s="10">
        <v>85</v>
      </c>
      <c r="H121" s="10"/>
    </row>
    <row r="122" spans="1:8" ht="47.25" x14ac:dyDescent="0.25">
      <c r="A122" s="7" t="s">
        <v>1650</v>
      </c>
      <c r="B122" s="9" t="s">
        <v>336</v>
      </c>
      <c r="C122" s="8" t="s">
        <v>1729</v>
      </c>
      <c r="D122" s="8">
        <v>20</v>
      </c>
      <c r="E122" s="27" t="s">
        <v>359</v>
      </c>
      <c r="F122" s="28" t="s">
        <v>1087</v>
      </c>
      <c r="G122" s="10">
        <v>50</v>
      </c>
      <c r="H122" s="10"/>
    </row>
    <row r="123" spans="1:8" ht="47.25" x14ac:dyDescent="0.25">
      <c r="A123" s="7" t="s">
        <v>1651</v>
      </c>
      <c r="B123" s="91" t="s">
        <v>337</v>
      </c>
      <c r="C123" s="92" t="s">
        <v>1729</v>
      </c>
      <c r="D123" s="92">
        <v>62</v>
      </c>
      <c r="E123" s="93" t="s">
        <v>363</v>
      </c>
      <c r="F123" s="89" t="s">
        <v>1220</v>
      </c>
      <c r="G123" s="90"/>
      <c r="H123" s="90"/>
    </row>
    <row r="124" spans="1:8" x14ac:dyDescent="0.2">
      <c r="A124" s="6" t="s">
        <v>338</v>
      </c>
      <c r="B124" s="6" t="s">
        <v>339</v>
      </c>
      <c r="C124" s="6"/>
      <c r="D124" s="6"/>
      <c r="E124" s="26"/>
      <c r="F124" s="12"/>
      <c r="G124" s="12"/>
      <c r="H124" s="12"/>
    </row>
    <row r="125" spans="1:8" ht="47.25" x14ac:dyDescent="0.25">
      <c r="A125" s="7" t="s">
        <v>1652</v>
      </c>
      <c r="B125" s="9" t="s">
        <v>340</v>
      </c>
      <c r="C125" s="8" t="s">
        <v>341</v>
      </c>
      <c r="D125" s="8">
        <v>600</v>
      </c>
      <c r="E125" s="27" t="s">
        <v>376</v>
      </c>
      <c r="F125" s="28" t="s">
        <v>1088</v>
      </c>
      <c r="G125" s="8">
        <v>600</v>
      </c>
      <c r="H125" s="10"/>
    </row>
    <row r="126" spans="1:8" ht="47.25" x14ac:dyDescent="0.25">
      <c r="A126" s="7" t="s">
        <v>1653</v>
      </c>
      <c r="B126" s="9" t="s">
        <v>342</v>
      </c>
      <c r="C126" s="8" t="s">
        <v>341</v>
      </c>
      <c r="D126" s="8">
        <v>700</v>
      </c>
      <c r="E126" s="27" t="s">
        <v>376</v>
      </c>
      <c r="F126" s="28" t="s">
        <v>1088</v>
      </c>
      <c r="G126" s="8">
        <v>700</v>
      </c>
      <c r="H126" s="10"/>
    </row>
    <row r="127" spans="1:8" ht="47.25" x14ac:dyDescent="0.25">
      <c r="A127" s="30" t="s">
        <v>1654</v>
      </c>
      <c r="B127" s="9" t="s">
        <v>343</v>
      </c>
      <c r="C127" s="8" t="s">
        <v>341</v>
      </c>
      <c r="D127" s="8">
        <v>800</v>
      </c>
      <c r="E127" s="27" t="s">
        <v>378</v>
      </c>
      <c r="F127" s="28" t="s">
        <v>1089</v>
      </c>
      <c r="G127" s="8">
        <v>800</v>
      </c>
      <c r="H127" s="10"/>
    </row>
    <row r="128" spans="1:8" ht="47.25" x14ac:dyDescent="0.25">
      <c r="A128" s="30" t="s">
        <v>1656</v>
      </c>
      <c r="B128" s="9" t="s">
        <v>344</v>
      </c>
      <c r="C128" s="8" t="s">
        <v>341</v>
      </c>
      <c r="D128" s="8">
        <v>500</v>
      </c>
      <c r="E128" s="27" t="s">
        <v>378</v>
      </c>
      <c r="F128" s="28" t="s">
        <v>1089</v>
      </c>
      <c r="G128" s="8">
        <v>500</v>
      </c>
      <c r="H128" s="10"/>
    </row>
    <row r="129" spans="1:10" ht="47.25" x14ac:dyDescent="0.25">
      <c r="A129" s="30" t="s">
        <v>1655</v>
      </c>
      <c r="B129" s="9" t="s">
        <v>345</v>
      </c>
      <c r="C129" s="8" t="s">
        <v>341</v>
      </c>
      <c r="D129" s="8">
        <v>300</v>
      </c>
      <c r="E129" s="27" t="s">
        <v>389</v>
      </c>
      <c r="F129" s="28" t="s">
        <v>564</v>
      </c>
      <c r="G129" s="8">
        <v>300</v>
      </c>
      <c r="H129" s="10"/>
    </row>
    <row r="130" spans="1:10" ht="47.25" x14ac:dyDescent="0.25">
      <c r="A130" s="30" t="s">
        <v>1657</v>
      </c>
      <c r="B130" s="9" t="s">
        <v>346</v>
      </c>
      <c r="C130" s="8" t="s">
        <v>341</v>
      </c>
      <c r="D130" s="8">
        <v>400</v>
      </c>
      <c r="E130" s="27" t="s">
        <v>889</v>
      </c>
      <c r="F130" s="28" t="s">
        <v>1458</v>
      </c>
      <c r="G130" s="8">
        <v>400</v>
      </c>
      <c r="H130" s="10"/>
    </row>
    <row r="131" spans="1:10" ht="47.25" x14ac:dyDescent="0.25">
      <c r="A131" s="7" t="s">
        <v>1658</v>
      </c>
      <c r="B131" s="9" t="s">
        <v>347</v>
      </c>
      <c r="C131" s="8" t="s">
        <v>341</v>
      </c>
      <c r="D131" s="8">
        <v>600</v>
      </c>
      <c r="E131" s="27" t="s">
        <v>370</v>
      </c>
      <c r="F131" s="28" t="s">
        <v>1219</v>
      </c>
      <c r="G131" s="8">
        <v>600</v>
      </c>
      <c r="H131" s="10"/>
    </row>
    <row r="132" spans="1:10" ht="47.25" x14ac:dyDescent="0.25">
      <c r="A132" s="7" t="s">
        <v>1659</v>
      </c>
      <c r="B132" s="9" t="s">
        <v>348</v>
      </c>
      <c r="C132" s="8" t="s">
        <v>341</v>
      </c>
      <c r="D132" s="8">
        <v>160</v>
      </c>
      <c r="E132" s="27" t="s">
        <v>372</v>
      </c>
      <c r="F132" s="28" t="s">
        <v>1459</v>
      </c>
      <c r="G132" s="10">
        <v>300</v>
      </c>
      <c r="H132" s="10"/>
    </row>
    <row r="133" spans="1:10" ht="47.25" x14ac:dyDescent="0.25">
      <c r="A133" s="7" t="s">
        <v>1660</v>
      </c>
      <c r="B133" s="9" t="s">
        <v>349</v>
      </c>
      <c r="C133" s="8" t="s">
        <v>341</v>
      </c>
      <c r="D133" s="8">
        <v>200</v>
      </c>
      <c r="E133" s="27" t="s">
        <v>387</v>
      </c>
      <c r="F133" s="28" t="s">
        <v>530</v>
      </c>
      <c r="G133" s="90">
        <v>350</v>
      </c>
      <c r="H133" s="10"/>
    </row>
    <row r="134" spans="1:10" ht="47.25" x14ac:dyDescent="0.25">
      <c r="A134" s="7" t="s">
        <v>1661</v>
      </c>
      <c r="B134" s="9" t="s">
        <v>350</v>
      </c>
      <c r="C134" s="8" t="s">
        <v>341</v>
      </c>
      <c r="D134" s="8">
        <v>250</v>
      </c>
      <c r="E134" s="27" t="s">
        <v>389</v>
      </c>
      <c r="F134" s="28" t="s">
        <v>564</v>
      </c>
      <c r="G134" s="10">
        <v>250</v>
      </c>
      <c r="H134" s="10"/>
    </row>
    <row r="135" spans="1:10" ht="25.5" customHeight="1" x14ac:dyDescent="0.2">
      <c r="A135" s="6" t="s">
        <v>351</v>
      </c>
      <c r="B135" s="6" t="s">
        <v>352</v>
      </c>
      <c r="C135" s="6"/>
      <c r="D135" s="6"/>
      <c r="E135" s="26"/>
      <c r="F135" s="12"/>
      <c r="G135" s="12"/>
      <c r="H135" s="12"/>
    </row>
    <row r="136" spans="1:10" ht="47.25" x14ac:dyDescent="0.25">
      <c r="A136" s="7" t="s">
        <v>1662</v>
      </c>
      <c r="B136" s="9" t="s">
        <v>353</v>
      </c>
      <c r="C136" s="8" t="s">
        <v>341</v>
      </c>
      <c r="D136" s="8">
        <v>700</v>
      </c>
      <c r="E136" s="27" t="s">
        <v>889</v>
      </c>
      <c r="F136" s="28" t="s">
        <v>1458</v>
      </c>
      <c r="G136" s="8">
        <v>700</v>
      </c>
      <c r="H136" s="10"/>
    </row>
    <row r="137" spans="1:10" ht="52.5" customHeight="1" x14ac:dyDescent="0.25">
      <c r="A137" s="7" t="s">
        <v>1663</v>
      </c>
      <c r="B137" s="9" t="s">
        <v>354</v>
      </c>
      <c r="C137" s="8" t="s">
        <v>341</v>
      </c>
      <c r="D137" s="8">
        <v>800</v>
      </c>
      <c r="E137" s="27" t="s">
        <v>355</v>
      </c>
      <c r="F137" s="28" t="s">
        <v>1218</v>
      </c>
      <c r="G137" s="8">
        <v>800</v>
      </c>
      <c r="H137" s="10"/>
    </row>
    <row r="138" spans="1:10" ht="47.25" x14ac:dyDescent="0.25">
      <c r="A138" s="7" t="s">
        <v>1664</v>
      </c>
      <c r="B138" s="9" t="s">
        <v>356</v>
      </c>
      <c r="C138" s="8" t="s">
        <v>341</v>
      </c>
      <c r="D138" s="8">
        <v>750</v>
      </c>
      <c r="E138" s="27" t="s">
        <v>889</v>
      </c>
      <c r="F138" s="28" t="s">
        <v>567</v>
      </c>
      <c r="G138" s="8">
        <v>750</v>
      </c>
      <c r="H138" s="10"/>
    </row>
    <row r="139" spans="1:10" ht="47.25" x14ac:dyDescent="0.25">
      <c r="A139" s="7" t="s">
        <v>1665</v>
      </c>
      <c r="B139" s="9" t="s">
        <v>1406</v>
      </c>
      <c r="C139" s="8" t="s">
        <v>341</v>
      </c>
      <c r="D139" s="8">
        <v>800</v>
      </c>
      <c r="E139" s="27" t="s">
        <v>370</v>
      </c>
      <c r="F139" s="28" t="s">
        <v>1338</v>
      </c>
      <c r="G139" s="8">
        <v>800</v>
      </c>
      <c r="H139" s="10"/>
    </row>
    <row r="140" spans="1:10" ht="47.25" x14ac:dyDescent="0.25">
      <c r="A140" s="7" t="s">
        <v>1666</v>
      </c>
      <c r="B140" s="9" t="s">
        <v>1407</v>
      </c>
      <c r="C140" s="8" t="s">
        <v>341</v>
      </c>
      <c r="D140" s="8">
        <v>850</v>
      </c>
      <c r="E140" s="27" t="s">
        <v>376</v>
      </c>
      <c r="F140" s="28" t="s">
        <v>1460</v>
      </c>
      <c r="G140" s="8">
        <v>850</v>
      </c>
      <c r="H140" s="10"/>
    </row>
    <row r="141" spans="1:10" ht="47.25" x14ac:dyDescent="0.25">
      <c r="A141" s="7" t="s">
        <v>1667</v>
      </c>
      <c r="B141" s="9" t="s">
        <v>1357</v>
      </c>
      <c r="C141" s="8" t="s">
        <v>341</v>
      </c>
      <c r="D141" s="8">
        <v>700</v>
      </c>
      <c r="E141" s="27" t="s">
        <v>370</v>
      </c>
      <c r="F141" s="28" t="s">
        <v>1218</v>
      </c>
      <c r="G141" s="8">
        <v>400</v>
      </c>
      <c r="H141" s="10"/>
    </row>
    <row r="142" spans="1:10" ht="47.25" x14ac:dyDescent="0.25">
      <c r="A142" s="7" t="s">
        <v>1668</v>
      </c>
      <c r="B142" s="9" t="s">
        <v>1358</v>
      </c>
      <c r="C142" s="8" t="s">
        <v>341</v>
      </c>
      <c r="D142" s="8">
        <v>700</v>
      </c>
      <c r="E142" s="27" t="s">
        <v>370</v>
      </c>
      <c r="F142" s="28" t="s">
        <v>1218</v>
      </c>
      <c r="G142" s="8">
        <v>400</v>
      </c>
      <c r="H142" s="10"/>
    </row>
    <row r="143" spans="1:10" ht="47.25" x14ac:dyDescent="0.25">
      <c r="A143" s="7" t="s">
        <v>1669</v>
      </c>
      <c r="B143" s="9" t="s">
        <v>1359</v>
      </c>
      <c r="C143" s="8" t="s">
        <v>341</v>
      </c>
      <c r="D143" s="8">
        <v>200</v>
      </c>
      <c r="E143" s="27" t="s">
        <v>389</v>
      </c>
      <c r="F143" s="28" t="s">
        <v>564</v>
      </c>
      <c r="G143" s="8">
        <v>200</v>
      </c>
      <c r="H143" s="10"/>
    </row>
    <row r="144" spans="1:10" ht="47.25" x14ac:dyDescent="0.25">
      <c r="A144" s="7" t="s">
        <v>1670</v>
      </c>
      <c r="B144" s="9" t="s">
        <v>1360</v>
      </c>
      <c r="C144" s="8" t="s">
        <v>341</v>
      </c>
      <c r="D144" s="8">
        <v>500</v>
      </c>
      <c r="E144" s="27" t="s">
        <v>370</v>
      </c>
      <c r="F144" s="28" t="s">
        <v>1338</v>
      </c>
      <c r="G144" s="8">
        <v>500</v>
      </c>
      <c r="H144" s="14"/>
      <c r="I144" s="11"/>
      <c r="J144" s="11"/>
    </row>
    <row r="145" spans="1:8" ht="47.25" x14ac:dyDescent="0.25">
      <c r="A145" s="7" t="s">
        <v>1671</v>
      </c>
      <c r="B145" s="9" t="s">
        <v>1361</v>
      </c>
      <c r="C145" s="8" t="s">
        <v>341</v>
      </c>
      <c r="D145" s="8">
        <v>800</v>
      </c>
      <c r="E145" s="27" t="s">
        <v>378</v>
      </c>
      <c r="F145" s="28" t="s">
        <v>1089</v>
      </c>
      <c r="G145" s="8">
        <v>800</v>
      </c>
      <c r="H145" s="10"/>
    </row>
    <row r="146" spans="1:8" ht="47.25" x14ac:dyDescent="0.25">
      <c r="A146" s="7" t="s">
        <v>1672</v>
      </c>
      <c r="B146" s="9" t="s">
        <v>1362</v>
      </c>
      <c r="C146" s="8" t="s">
        <v>341</v>
      </c>
      <c r="D146" s="8">
        <v>400</v>
      </c>
      <c r="E146" s="27" t="s">
        <v>376</v>
      </c>
      <c r="F146" s="28" t="s">
        <v>1088</v>
      </c>
      <c r="G146" s="8">
        <v>400</v>
      </c>
      <c r="H146" s="10"/>
    </row>
    <row r="147" spans="1:8" ht="47.25" x14ac:dyDescent="0.25">
      <c r="A147" s="7" t="s">
        <v>1673</v>
      </c>
      <c r="B147" s="9" t="s">
        <v>1363</v>
      </c>
      <c r="C147" s="8" t="s">
        <v>341</v>
      </c>
      <c r="D147" s="8">
        <v>450</v>
      </c>
      <c r="E147" s="27" t="s">
        <v>389</v>
      </c>
      <c r="F147" s="28" t="s">
        <v>1461</v>
      </c>
      <c r="G147" s="8">
        <v>600</v>
      </c>
      <c r="H147" s="10"/>
    </row>
    <row r="148" spans="1:8" ht="47.25" x14ac:dyDescent="0.25">
      <c r="A148" s="7" t="s">
        <v>1674</v>
      </c>
      <c r="B148" s="9" t="s">
        <v>402</v>
      </c>
      <c r="C148" s="8" t="s">
        <v>341</v>
      </c>
      <c r="D148" s="8">
        <v>600</v>
      </c>
      <c r="E148" s="27" t="s">
        <v>370</v>
      </c>
      <c r="F148" s="28" t="s">
        <v>565</v>
      </c>
      <c r="G148" s="8">
        <v>600</v>
      </c>
      <c r="H148" s="10"/>
    </row>
    <row r="149" spans="1:8" ht="47.25" x14ac:dyDescent="0.25">
      <c r="A149" s="7" t="s">
        <v>1675</v>
      </c>
      <c r="B149" s="9" t="s">
        <v>403</v>
      </c>
      <c r="C149" s="8" t="s">
        <v>341</v>
      </c>
      <c r="D149" s="8">
        <v>550</v>
      </c>
      <c r="E149" s="27" t="s">
        <v>370</v>
      </c>
      <c r="F149" s="28" t="s">
        <v>565</v>
      </c>
      <c r="G149" s="8">
        <v>750</v>
      </c>
      <c r="H149" s="10"/>
    </row>
    <row r="150" spans="1:8" ht="47.25" x14ac:dyDescent="0.25">
      <c r="A150" s="7" t="s">
        <v>1676</v>
      </c>
      <c r="B150" s="9" t="s">
        <v>404</v>
      </c>
      <c r="C150" s="8" t="s">
        <v>341</v>
      </c>
      <c r="D150" s="8">
        <v>600</v>
      </c>
      <c r="E150" s="27" t="s">
        <v>376</v>
      </c>
      <c r="F150" s="28" t="s">
        <v>1088</v>
      </c>
      <c r="G150" s="8">
        <v>600</v>
      </c>
      <c r="H150" s="10"/>
    </row>
    <row r="151" spans="1:8" ht="47.25" x14ac:dyDescent="0.25">
      <c r="A151" s="7" t="s">
        <v>1677</v>
      </c>
      <c r="B151" s="9" t="s">
        <v>405</v>
      </c>
      <c r="C151" s="8" t="s">
        <v>341</v>
      </c>
      <c r="D151" s="8">
        <v>700</v>
      </c>
      <c r="E151" s="27" t="s">
        <v>378</v>
      </c>
      <c r="F151" s="28" t="s">
        <v>1089</v>
      </c>
      <c r="G151" s="8">
        <v>700</v>
      </c>
      <c r="H151" s="10"/>
    </row>
    <row r="152" spans="1:8" ht="47.25" x14ac:dyDescent="0.25">
      <c r="A152" s="29" t="s">
        <v>1678</v>
      </c>
      <c r="B152" s="9" t="s">
        <v>406</v>
      </c>
      <c r="C152" s="8" t="s">
        <v>341</v>
      </c>
      <c r="D152" s="8">
        <v>400</v>
      </c>
      <c r="E152" s="27" t="s">
        <v>389</v>
      </c>
      <c r="F152" s="28" t="s">
        <v>1235</v>
      </c>
      <c r="G152" s="8">
        <v>400</v>
      </c>
      <c r="H152" s="10"/>
    </row>
    <row r="153" spans="1:8" ht="47.25" x14ac:dyDescent="0.25">
      <c r="A153" s="7" t="s">
        <v>1679</v>
      </c>
      <c r="B153" s="9" t="s">
        <v>407</v>
      </c>
      <c r="C153" s="8" t="s">
        <v>341</v>
      </c>
      <c r="D153" s="8">
        <v>500</v>
      </c>
      <c r="E153" s="27" t="s">
        <v>376</v>
      </c>
      <c r="F153" s="28" t="s">
        <v>1088</v>
      </c>
      <c r="G153" s="8">
        <v>500</v>
      </c>
      <c r="H153" s="10"/>
    </row>
    <row r="154" spans="1:8" ht="47.25" x14ac:dyDescent="0.25">
      <c r="A154" s="29" t="s">
        <v>1680</v>
      </c>
      <c r="B154" s="9" t="s">
        <v>408</v>
      </c>
      <c r="C154" s="8" t="s">
        <v>341</v>
      </c>
      <c r="D154" s="8">
        <v>550</v>
      </c>
      <c r="E154" s="27" t="s">
        <v>370</v>
      </c>
      <c r="F154" s="28" t="s">
        <v>1338</v>
      </c>
      <c r="G154" s="8">
        <v>550</v>
      </c>
      <c r="H154" s="10"/>
    </row>
    <row r="155" spans="1:8" ht="47.25" x14ac:dyDescent="0.25">
      <c r="A155" s="29" t="s">
        <v>1681</v>
      </c>
      <c r="B155" s="9" t="s">
        <v>409</v>
      </c>
      <c r="C155" s="8" t="s">
        <v>341</v>
      </c>
      <c r="D155" s="8">
        <v>500</v>
      </c>
      <c r="E155" s="27" t="s">
        <v>370</v>
      </c>
      <c r="F155" s="28" t="s">
        <v>1218</v>
      </c>
      <c r="G155" s="8">
        <v>500</v>
      </c>
      <c r="H155" s="10"/>
    </row>
    <row r="156" spans="1:8" ht="47.25" x14ac:dyDescent="0.25">
      <c r="A156" s="29" t="s">
        <v>1682</v>
      </c>
      <c r="B156" s="9" t="s">
        <v>410</v>
      </c>
      <c r="C156" s="8" t="s">
        <v>341</v>
      </c>
      <c r="D156" s="8">
        <v>600</v>
      </c>
      <c r="E156" s="27" t="s">
        <v>1399</v>
      </c>
      <c r="F156" s="28" t="s">
        <v>1462</v>
      </c>
      <c r="G156" s="8">
        <v>600</v>
      </c>
      <c r="H156" s="10"/>
    </row>
    <row r="157" spans="1:8" ht="47.25" x14ac:dyDescent="0.25">
      <c r="A157" s="7" t="s">
        <v>1683</v>
      </c>
      <c r="B157" s="9" t="s">
        <v>411</v>
      </c>
      <c r="C157" s="8" t="s">
        <v>341</v>
      </c>
      <c r="D157" s="8">
        <v>250</v>
      </c>
      <c r="E157" s="27" t="s">
        <v>370</v>
      </c>
      <c r="F157" s="28" t="s">
        <v>1338</v>
      </c>
      <c r="G157" s="8">
        <v>250</v>
      </c>
      <c r="H157" s="10"/>
    </row>
    <row r="158" spans="1:8" ht="47.25" x14ac:dyDescent="0.25">
      <c r="A158" s="7" t="s">
        <v>674</v>
      </c>
      <c r="B158" s="9" t="s">
        <v>412</v>
      </c>
      <c r="C158" s="8" t="s">
        <v>341</v>
      </c>
      <c r="D158" s="8">
        <v>150</v>
      </c>
      <c r="E158" s="27" t="s">
        <v>389</v>
      </c>
      <c r="F158" s="28" t="s">
        <v>564</v>
      </c>
      <c r="G158" s="8">
        <v>150</v>
      </c>
      <c r="H158" s="10"/>
    </row>
    <row r="159" spans="1:8" ht="47.25" x14ac:dyDescent="0.25">
      <c r="A159" s="7" t="s">
        <v>675</v>
      </c>
      <c r="B159" s="9" t="s">
        <v>413</v>
      </c>
      <c r="C159" s="8" t="s">
        <v>341</v>
      </c>
      <c r="D159" s="8">
        <v>130</v>
      </c>
      <c r="E159" s="27" t="s">
        <v>389</v>
      </c>
      <c r="F159" s="28" t="s">
        <v>1463</v>
      </c>
      <c r="G159" s="8">
        <v>130</v>
      </c>
      <c r="H159" s="10"/>
    </row>
    <row r="160" spans="1:8" ht="47.25" x14ac:dyDescent="0.25">
      <c r="A160" s="7" t="s">
        <v>676</v>
      </c>
      <c r="B160" s="9" t="s">
        <v>1409</v>
      </c>
      <c r="C160" s="8" t="s">
        <v>1729</v>
      </c>
      <c r="D160" s="8">
        <v>100</v>
      </c>
      <c r="E160" s="27" t="s">
        <v>363</v>
      </c>
      <c r="F160" s="28" t="s">
        <v>560</v>
      </c>
      <c r="G160" s="8">
        <v>100</v>
      </c>
      <c r="H160" s="10"/>
    </row>
    <row r="161" spans="1:8" ht="47.25" x14ac:dyDescent="0.25">
      <c r="A161" s="7" t="s">
        <v>677</v>
      </c>
      <c r="B161" s="9" t="s">
        <v>1410</v>
      </c>
      <c r="C161" s="8" t="s">
        <v>1417</v>
      </c>
      <c r="D161" s="8">
        <v>900</v>
      </c>
      <c r="E161" s="27" t="s">
        <v>886</v>
      </c>
      <c r="F161" s="28" t="s">
        <v>1464</v>
      </c>
      <c r="G161" s="8">
        <v>1500</v>
      </c>
      <c r="H161" s="10"/>
    </row>
    <row r="162" spans="1:8" ht="47.25" x14ac:dyDescent="0.25">
      <c r="A162" s="7" t="s">
        <v>678</v>
      </c>
      <c r="B162" s="9" t="s">
        <v>1411</v>
      </c>
      <c r="C162" s="8" t="s">
        <v>1729</v>
      </c>
      <c r="D162" s="8">
        <v>450</v>
      </c>
      <c r="E162" s="27" t="s">
        <v>378</v>
      </c>
      <c r="F162" s="28" t="s">
        <v>1465</v>
      </c>
      <c r="G162" s="8">
        <v>450</v>
      </c>
      <c r="H162" s="10"/>
    </row>
    <row r="163" spans="1:8" ht="47.25" x14ac:dyDescent="0.25">
      <c r="A163" s="7" t="s">
        <v>679</v>
      </c>
      <c r="B163" s="9" t="s">
        <v>1412</v>
      </c>
      <c r="C163" s="8" t="s">
        <v>1729</v>
      </c>
      <c r="D163" s="8">
        <v>200</v>
      </c>
      <c r="E163" s="27" t="s">
        <v>389</v>
      </c>
      <c r="F163" s="28" t="s">
        <v>1466</v>
      </c>
      <c r="G163" s="8">
        <v>200</v>
      </c>
      <c r="H163" s="10"/>
    </row>
    <row r="164" spans="1:8" ht="47.25" x14ac:dyDescent="0.25">
      <c r="A164" s="7" t="s">
        <v>680</v>
      </c>
      <c r="B164" s="9" t="s">
        <v>1413</v>
      </c>
      <c r="C164" s="8" t="s">
        <v>1408</v>
      </c>
      <c r="D164" s="8">
        <v>300</v>
      </c>
      <c r="E164" s="27" t="s">
        <v>372</v>
      </c>
      <c r="F164" s="28" t="s">
        <v>1467</v>
      </c>
      <c r="G164" s="8">
        <v>300</v>
      </c>
      <c r="H164" s="10"/>
    </row>
    <row r="165" spans="1:8" ht="47.25" x14ac:dyDescent="0.25">
      <c r="A165" s="7" t="s">
        <v>681</v>
      </c>
      <c r="B165" s="9" t="s">
        <v>1414</v>
      </c>
      <c r="C165" s="8" t="s">
        <v>341</v>
      </c>
      <c r="D165" s="8">
        <v>650</v>
      </c>
      <c r="E165" s="27" t="s">
        <v>370</v>
      </c>
      <c r="F165" s="28" t="s">
        <v>1218</v>
      </c>
      <c r="G165" s="10">
        <v>800</v>
      </c>
      <c r="H165" s="10"/>
    </row>
    <row r="166" spans="1:8" ht="47.25" x14ac:dyDescent="0.25">
      <c r="A166" s="7" t="s">
        <v>682</v>
      </c>
      <c r="B166" s="9" t="s">
        <v>1415</v>
      </c>
      <c r="C166" s="8" t="s">
        <v>341</v>
      </c>
      <c r="D166" s="8">
        <v>600</v>
      </c>
      <c r="E166" s="27" t="s">
        <v>370</v>
      </c>
      <c r="F166" s="28" t="s">
        <v>1218</v>
      </c>
      <c r="G166" s="10">
        <v>800</v>
      </c>
      <c r="H166" s="10"/>
    </row>
    <row r="167" spans="1:8" ht="47.25" x14ac:dyDescent="0.25">
      <c r="A167" s="7" t="s">
        <v>683</v>
      </c>
      <c r="B167" s="9" t="s">
        <v>1416</v>
      </c>
      <c r="C167" s="8" t="s">
        <v>1729</v>
      </c>
      <c r="D167" s="8">
        <v>148</v>
      </c>
      <c r="E167" s="27" t="s">
        <v>889</v>
      </c>
      <c r="F167" s="28" t="s">
        <v>1468</v>
      </c>
      <c r="G167" s="10">
        <v>300</v>
      </c>
      <c r="H167" s="10"/>
    </row>
    <row r="168" spans="1:8" ht="15.75" x14ac:dyDescent="0.25">
      <c r="A168" s="6" t="s">
        <v>1401</v>
      </c>
      <c r="B168" s="6" t="s">
        <v>1400</v>
      </c>
      <c r="C168" s="6"/>
      <c r="D168" s="6"/>
      <c r="E168" s="26"/>
      <c r="F168" s="12"/>
      <c r="G168" s="12"/>
      <c r="H168" s="12"/>
    </row>
    <row r="169" spans="1:8" ht="47.25" x14ac:dyDescent="0.25">
      <c r="A169" s="7" t="s">
        <v>684</v>
      </c>
      <c r="B169" s="9" t="s">
        <v>1402</v>
      </c>
      <c r="C169" s="8" t="s">
        <v>341</v>
      </c>
      <c r="D169" s="8">
        <v>200</v>
      </c>
      <c r="E169" s="27" t="s">
        <v>372</v>
      </c>
      <c r="F169" s="28" t="s">
        <v>1469</v>
      </c>
      <c r="G169" s="10">
        <v>200</v>
      </c>
      <c r="H169" s="10"/>
    </row>
    <row r="170" spans="1:8" ht="47.25" x14ac:dyDescent="0.25">
      <c r="A170" s="7" t="s">
        <v>685</v>
      </c>
      <c r="B170" s="9" t="s">
        <v>1403</v>
      </c>
      <c r="C170" s="8" t="s">
        <v>341</v>
      </c>
      <c r="D170" s="8">
        <v>600</v>
      </c>
      <c r="E170" s="27" t="s">
        <v>389</v>
      </c>
      <c r="F170" s="28" t="s">
        <v>564</v>
      </c>
      <c r="G170" s="10">
        <v>600</v>
      </c>
      <c r="H170" s="10"/>
    </row>
    <row r="171" spans="1:8" ht="47.25" x14ac:dyDescent="0.25">
      <c r="A171" s="7" t="s">
        <v>686</v>
      </c>
      <c r="B171" s="9" t="s">
        <v>1404</v>
      </c>
      <c r="C171" s="8" t="s">
        <v>341</v>
      </c>
      <c r="D171" s="8">
        <v>700</v>
      </c>
      <c r="E171" s="27" t="s">
        <v>389</v>
      </c>
      <c r="F171" s="28" t="s">
        <v>1235</v>
      </c>
      <c r="G171" s="10">
        <v>700</v>
      </c>
      <c r="H171" s="10"/>
    </row>
    <row r="172" spans="1:8" ht="47.25" x14ac:dyDescent="0.25">
      <c r="A172" s="7" t="s">
        <v>687</v>
      </c>
      <c r="B172" s="9" t="s">
        <v>1405</v>
      </c>
      <c r="C172" s="8" t="s">
        <v>341</v>
      </c>
      <c r="D172" s="8">
        <v>750</v>
      </c>
      <c r="E172" s="27" t="s">
        <v>370</v>
      </c>
      <c r="F172" s="28" t="s">
        <v>1338</v>
      </c>
      <c r="G172" s="10">
        <v>750</v>
      </c>
      <c r="H172" s="10"/>
    </row>
    <row r="173" spans="1:8" ht="47.25" x14ac:dyDescent="0.25">
      <c r="A173" s="7" t="s">
        <v>688</v>
      </c>
      <c r="B173" s="9" t="s">
        <v>1049</v>
      </c>
      <c r="C173" s="8" t="s">
        <v>341</v>
      </c>
      <c r="D173" s="8">
        <v>250</v>
      </c>
      <c r="E173" s="27" t="s">
        <v>372</v>
      </c>
      <c r="F173" s="28" t="s">
        <v>1237</v>
      </c>
      <c r="G173" s="10">
        <v>300</v>
      </c>
      <c r="H173" s="10"/>
    </row>
    <row r="174" spans="1:8" ht="47.25" x14ac:dyDescent="0.25">
      <c r="A174" s="7" t="s">
        <v>689</v>
      </c>
      <c r="B174" s="9" t="s">
        <v>1050</v>
      </c>
      <c r="C174" s="8" t="s">
        <v>341</v>
      </c>
      <c r="D174" s="8">
        <v>400</v>
      </c>
      <c r="E174" s="27" t="s">
        <v>370</v>
      </c>
      <c r="F174" s="28" t="s">
        <v>1219</v>
      </c>
      <c r="G174" s="10">
        <v>600</v>
      </c>
      <c r="H174" s="10"/>
    </row>
    <row r="175" spans="1:8" ht="47.25" x14ac:dyDescent="0.25">
      <c r="A175" s="7" t="s">
        <v>690</v>
      </c>
      <c r="B175" s="9" t="s">
        <v>1051</v>
      </c>
      <c r="C175" s="8" t="s">
        <v>341</v>
      </c>
      <c r="D175" s="8">
        <v>450</v>
      </c>
      <c r="E175" s="27" t="s">
        <v>389</v>
      </c>
      <c r="F175" s="28" t="s">
        <v>1235</v>
      </c>
      <c r="G175" s="10">
        <v>750</v>
      </c>
      <c r="H175" s="10"/>
    </row>
    <row r="176" spans="1:8" ht="15.75" x14ac:dyDescent="0.25">
      <c r="A176" s="6" t="s">
        <v>1053</v>
      </c>
      <c r="B176" s="6" t="s">
        <v>1052</v>
      </c>
      <c r="C176" s="6"/>
      <c r="D176" s="6"/>
      <c r="E176" s="26"/>
      <c r="F176" s="12"/>
      <c r="G176" s="12"/>
      <c r="H176" s="12"/>
    </row>
    <row r="177" spans="1:8" ht="47.25" x14ac:dyDescent="0.25">
      <c r="A177" s="7" t="s">
        <v>691</v>
      </c>
      <c r="B177" s="9" t="s">
        <v>1054</v>
      </c>
      <c r="C177" s="8" t="s">
        <v>341</v>
      </c>
      <c r="D177" s="8">
        <v>600</v>
      </c>
      <c r="E177" s="27" t="s">
        <v>370</v>
      </c>
      <c r="F177" s="28" t="s">
        <v>1338</v>
      </c>
      <c r="G177" s="10">
        <v>1000</v>
      </c>
      <c r="H177" s="10"/>
    </row>
    <row r="178" spans="1:8" ht="47.25" x14ac:dyDescent="0.25">
      <c r="A178" s="7" t="s">
        <v>692</v>
      </c>
      <c r="B178" s="9" t="s">
        <v>1055</v>
      </c>
      <c r="C178" s="8" t="s">
        <v>341</v>
      </c>
      <c r="D178" s="8">
        <v>800</v>
      </c>
      <c r="E178" s="27" t="s">
        <v>378</v>
      </c>
      <c r="F178" s="28" t="s">
        <v>1470</v>
      </c>
      <c r="G178" s="10">
        <v>800</v>
      </c>
      <c r="H178" s="10"/>
    </row>
    <row r="179" spans="1:8" ht="47.25" x14ac:dyDescent="0.25">
      <c r="A179" s="7" t="s">
        <v>693</v>
      </c>
      <c r="B179" s="9" t="s">
        <v>1056</v>
      </c>
      <c r="C179" s="8" t="s">
        <v>341</v>
      </c>
      <c r="D179" s="8">
        <v>1000</v>
      </c>
      <c r="E179" s="27" t="s">
        <v>368</v>
      </c>
      <c r="F179" s="28" t="s">
        <v>1471</v>
      </c>
      <c r="G179" s="10">
        <v>2000</v>
      </c>
      <c r="H179" s="10"/>
    </row>
    <row r="180" spans="1:8" ht="47.25" x14ac:dyDescent="0.25">
      <c r="A180" s="7" t="s">
        <v>694</v>
      </c>
      <c r="B180" s="9" t="s">
        <v>1057</v>
      </c>
      <c r="C180" s="8" t="s">
        <v>341</v>
      </c>
      <c r="D180" s="8">
        <v>900</v>
      </c>
      <c r="E180" s="27" t="s">
        <v>1399</v>
      </c>
      <c r="F180" s="28" t="s">
        <v>1472</v>
      </c>
      <c r="G180" s="10">
        <v>1500</v>
      </c>
      <c r="H180" s="10"/>
    </row>
    <row r="181" spans="1:8" x14ac:dyDescent="0.2">
      <c r="A181" s="12" t="s">
        <v>1059</v>
      </c>
      <c r="B181" s="6" t="s">
        <v>1058</v>
      </c>
      <c r="C181" s="6"/>
      <c r="D181" s="6"/>
      <c r="E181" s="26"/>
      <c r="F181" s="12"/>
      <c r="G181" s="12"/>
      <c r="H181" s="12"/>
    </row>
    <row r="182" spans="1:8" ht="47.25" x14ac:dyDescent="0.25">
      <c r="A182" s="7" t="s">
        <v>695</v>
      </c>
      <c r="B182" s="9" t="s">
        <v>1060</v>
      </c>
      <c r="C182" s="8" t="s">
        <v>341</v>
      </c>
      <c r="D182" s="8">
        <v>600</v>
      </c>
      <c r="E182" s="27" t="s">
        <v>389</v>
      </c>
      <c r="F182" s="28" t="s">
        <v>1473</v>
      </c>
      <c r="G182" s="8">
        <v>600</v>
      </c>
      <c r="H182" s="10"/>
    </row>
    <row r="183" spans="1:8" ht="47.25" x14ac:dyDescent="0.25">
      <c r="A183" s="7" t="s">
        <v>696</v>
      </c>
      <c r="B183" s="9" t="s">
        <v>1061</v>
      </c>
      <c r="C183" s="8" t="s">
        <v>341</v>
      </c>
      <c r="D183" s="8">
        <v>700</v>
      </c>
      <c r="E183" s="27" t="s">
        <v>370</v>
      </c>
      <c r="F183" s="28" t="s">
        <v>1338</v>
      </c>
      <c r="G183" s="8">
        <v>700</v>
      </c>
      <c r="H183" s="10"/>
    </row>
    <row r="184" spans="1:8" ht="47.25" x14ac:dyDescent="0.25">
      <c r="A184" s="7" t="s">
        <v>697</v>
      </c>
      <c r="B184" s="9" t="s">
        <v>1062</v>
      </c>
      <c r="C184" s="8" t="s">
        <v>341</v>
      </c>
      <c r="D184" s="8">
        <v>800</v>
      </c>
      <c r="E184" s="27" t="s">
        <v>376</v>
      </c>
      <c r="F184" s="28" t="s">
        <v>1460</v>
      </c>
      <c r="G184" s="8">
        <v>800</v>
      </c>
      <c r="H184" s="10"/>
    </row>
    <row r="185" spans="1:8" ht="47.25" x14ac:dyDescent="0.25">
      <c r="A185" s="7" t="s">
        <v>698</v>
      </c>
      <c r="B185" s="9" t="s">
        <v>1039</v>
      </c>
      <c r="C185" s="8" t="s">
        <v>341</v>
      </c>
      <c r="D185" s="8">
        <v>1000</v>
      </c>
      <c r="E185" s="27" t="s">
        <v>378</v>
      </c>
      <c r="F185" s="28" t="s">
        <v>1089</v>
      </c>
      <c r="G185" s="8">
        <v>1000</v>
      </c>
      <c r="H185" s="10"/>
    </row>
    <row r="186" spans="1:8" ht="47.25" x14ac:dyDescent="0.25">
      <c r="A186" s="7" t="s">
        <v>699</v>
      </c>
      <c r="B186" s="9" t="s">
        <v>1040</v>
      </c>
      <c r="C186" s="8" t="s">
        <v>341</v>
      </c>
      <c r="D186" s="8">
        <v>700</v>
      </c>
      <c r="E186" s="27" t="s">
        <v>378</v>
      </c>
      <c r="F186" s="28" t="s">
        <v>1341</v>
      </c>
      <c r="G186" s="8">
        <v>700</v>
      </c>
      <c r="H186" s="10"/>
    </row>
    <row r="187" spans="1:8" ht="47.25" x14ac:dyDescent="0.25">
      <c r="A187" s="7" t="s">
        <v>700</v>
      </c>
      <c r="B187" s="9" t="s">
        <v>1041</v>
      </c>
      <c r="C187" s="8" t="s">
        <v>341</v>
      </c>
      <c r="D187" s="8">
        <v>800</v>
      </c>
      <c r="E187" s="27" t="s">
        <v>376</v>
      </c>
      <c r="F187" s="28" t="s">
        <v>1460</v>
      </c>
      <c r="G187" s="8">
        <v>800</v>
      </c>
      <c r="H187" s="10"/>
    </row>
    <row r="188" spans="1:8" ht="47.25" x14ac:dyDescent="0.25">
      <c r="A188" s="7" t="s">
        <v>701</v>
      </c>
      <c r="B188" s="9" t="s">
        <v>1042</v>
      </c>
      <c r="C188" s="8" t="s">
        <v>341</v>
      </c>
      <c r="D188" s="8">
        <v>1100</v>
      </c>
      <c r="E188" s="27" t="s">
        <v>378</v>
      </c>
      <c r="F188" s="28" t="s">
        <v>1474</v>
      </c>
      <c r="G188" s="8">
        <v>1100</v>
      </c>
      <c r="H188" s="10"/>
    </row>
    <row r="189" spans="1:8" ht="47.25" x14ac:dyDescent="0.25">
      <c r="A189" s="7" t="s">
        <v>702</v>
      </c>
      <c r="B189" s="9" t="s">
        <v>1043</v>
      </c>
      <c r="C189" s="8" t="s">
        <v>341</v>
      </c>
      <c r="D189" s="8">
        <v>1500</v>
      </c>
      <c r="E189" s="27" t="s">
        <v>1597</v>
      </c>
      <c r="F189" s="28" t="s">
        <v>1475</v>
      </c>
      <c r="G189" s="8">
        <v>1500</v>
      </c>
      <c r="H189" s="10"/>
    </row>
    <row r="190" spans="1:8" ht="47.25" x14ac:dyDescent="0.25">
      <c r="A190" s="7" t="s">
        <v>703</v>
      </c>
      <c r="B190" s="9" t="s">
        <v>1044</v>
      </c>
      <c r="C190" s="8" t="s">
        <v>341</v>
      </c>
      <c r="D190" s="8">
        <v>700</v>
      </c>
      <c r="E190" s="27" t="s">
        <v>370</v>
      </c>
      <c r="F190" s="28" t="s">
        <v>565</v>
      </c>
      <c r="G190" s="8">
        <v>1100</v>
      </c>
      <c r="H190" s="10"/>
    </row>
    <row r="191" spans="1:8" ht="47.25" x14ac:dyDescent="0.25">
      <c r="A191" s="7" t="s">
        <v>704</v>
      </c>
      <c r="B191" s="9" t="s">
        <v>1045</v>
      </c>
      <c r="C191" s="8" t="s">
        <v>341</v>
      </c>
      <c r="D191" s="8">
        <v>1800</v>
      </c>
      <c r="E191" s="27" t="s">
        <v>886</v>
      </c>
      <c r="F191" s="28" t="s">
        <v>486</v>
      </c>
      <c r="G191" s="8">
        <v>1800</v>
      </c>
      <c r="H191" s="10"/>
    </row>
    <row r="192" spans="1:8" ht="47.25" x14ac:dyDescent="0.25">
      <c r="A192" s="7" t="s">
        <v>705</v>
      </c>
      <c r="B192" s="9" t="s">
        <v>1588</v>
      </c>
      <c r="C192" s="8" t="s">
        <v>341</v>
      </c>
      <c r="D192" s="8">
        <v>800</v>
      </c>
      <c r="E192" s="27" t="s">
        <v>378</v>
      </c>
      <c r="F192" s="28" t="s">
        <v>1089</v>
      </c>
      <c r="G192" s="8">
        <v>600</v>
      </c>
      <c r="H192" s="10"/>
    </row>
    <row r="193" spans="1:8" ht="47.25" x14ac:dyDescent="0.25">
      <c r="A193" s="7" t="s">
        <v>706</v>
      </c>
      <c r="B193" s="9" t="s">
        <v>1589</v>
      </c>
      <c r="C193" s="8" t="s">
        <v>341</v>
      </c>
      <c r="D193" s="8">
        <v>700</v>
      </c>
      <c r="E193" s="27" t="s">
        <v>376</v>
      </c>
      <c r="F193" s="28" t="s">
        <v>1336</v>
      </c>
      <c r="G193" s="8">
        <v>700</v>
      </c>
      <c r="H193" s="10"/>
    </row>
    <row r="194" spans="1:8" ht="47.25" x14ac:dyDescent="0.25">
      <c r="A194" s="7" t="s">
        <v>707</v>
      </c>
      <c r="B194" s="9" t="s">
        <v>1590</v>
      </c>
      <c r="C194" s="8" t="s">
        <v>341</v>
      </c>
      <c r="D194" s="8">
        <v>500</v>
      </c>
      <c r="E194" s="27" t="s">
        <v>370</v>
      </c>
      <c r="F194" s="28" t="s">
        <v>487</v>
      </c>
      <c r="G194" s="8">
        <v>500</v>
      </c>
      <c r="H194" s="10"/>
    </row>
    <row r="195" spans="1:8" ht="47.25" x14ac:dyDescent="0.25">
      <c r="A195" s="7" t="s">
        <v>708</v>
      </c>
      <c r="B195" s="9" t="s">
        <v>1591</v>
      </c>
      <c r="C195" s="8" t="s">
        <v>341</v>
      </c>
      <c r="D195" s="8">
        <v>700</v>
      </c>
      <c r="E195" s="27" t="s">
        <v>370</v>
      </c>
      <c r="F195" s="28" t="s">
        <v>1338</v>
      </c>
      <c r="G195" s="8">
        <v>700</v>
      </c>
      <c r="H195" s="10"/>
    </row>
    <row r="196" spans="1:8" ht="47.25" x14ac:dyDescent="0.25">
      <c r="A196" s="7" t="s">
        <v>709</v>
      </c>
      <c r="B196" s="9" t="s">
        <v>1592</v>
      </c>
      <c r="C196" s="8" t="s">
        <v>341</v>
      </c>
      <c r="D196" s="8">
        <v>1600</v>
      </c>
      <c r="E196" s="27" t="s">
        <v>1598</v>
      </c>
      <c r="F196" s="28" t="s">
        <v>488</v>
      </c>
      <c r="G196" s="8">
        <v>1600</v>
      </c>
      <c r="H196" s="10"/>
    </row>
    <row r="197" spans="1:8" ht="47.25" x14ac:dyDescent="0.25">
      <c r="A197" s="7" t="s">
        <v>710</v>
      </c>
      <c r="B197" s="9" t="s">
        <v>1593</v>
      </c>
      <c r="C197" s="8" t="s">
        <v>341</v>
      </c>
      <c r="D197" s="8">
        <v>500</v>
      </c>
      <c r="E197" s="27" t="s">
        <v>378</v>
      </c>
      <c r="F197" s="28" t="s">
        <v>1341</v>
      </c>
      <c r="G197" s="8">
        <v>500</v>
      </c>
      <c r="H197" s="10"/>
    </row>
    <row r="198" spans="1:8" ht="47.25" x14ac:dyDescent="0.25">
      <c r="A198" s="7" t="s">
        <v>711</v>
      </c>
      <c r="B198" s="9" t="s">
        <v>1594</v>
      </c>
      <c r="C198" s="8" t="s">
        <v>341</v>
      </c>
      <c r="D198" s="8">
        <v>700</v>
      </c>
      <c r="E198" s="27" t="s">
        <v>378</v>
      </c>
      <c r="F198" s="28" t="s">
        <v>1089</v>
      </c>
      <c r="G198" s="8">
        <v>700</v>
      </c>
      <c r="H198" s="10"/>
    </row>
    <row r="199" spans="1:8" ht="47.25" x14ac:dyDescent="0.25">
      <c r="A199" s="7" t="s">
        <v>712</v>
      </c>
      <c r="B199" s="9" t="s">
        <v>1595</v>
      </c>
      <c r="C199" s="8" t="s">
        <v>341</v>
      </c>
      <c r="D199" s="8">
        <v>900</v>
      </c>
      <c r="E199" s="27" t="s">
        <v>368</v>
      </c>
      <c r="F199" s="28" t="s">
        <v>1471</v>
      </c>
      <c r="G199" s="8">
        <v>900</v>
      </c>
      <c r="H199" s="10"/>
    </row>
    <row r="200" spans="1:8" ht="47.25" x14ac:dyDescent="0.25">
      <c r="A200" s="7" t="s">
        <v>713</v>
      </c>
      <c r="B200" s="9" t="s">
        <v>1596</v>
      </c>
      <c r="C200" s="8" t="s">
        <v>341</v>
      </c>
      <c r="D200" s="8">
        <v>750</v>
      </c>
      <c r="E200" s="27" t="s">
        <v>370</v>
      </c>
      <c r="F200" s="28" t="s">
        <v>1338</v>
      </c>
      <c r="G200" s="8">
        <v>750</v>
      </c>
      <c r="H200" s="10"/>
    </row>
    <row r="201" spans="1:8" x14ac:dyDescent="0.2">
      <c r="A201" s="12" t="s">
        <v>1292</v>
      </c>
      <c r="B201" s="6" t="s">
        <v>1291</v>
      </c>
      <c r="C201" s="6"/>
      <c r="D201" s="6"/>
      <c r="E201" s="26"/>
      <c r="F201" s="12"/>
      <c r="G201" s="12"/>
      <c r="H201" s="12"/>
    </row>
    <row r="202" spans="1:8" ht="47.25" x14ac:dyDescent="0.25">
      <c r="A202" s="7" t="s">
        <v>714</v>
      </c>
      <c r="B202" s="9" t="s">
        <v>1293</v>
      </c>
      <c r="C202" s="8" t="s">
        <v>341</v>
      </c>
      <c r="D202" s="8">
        <v>500</v>
      </c>
      <c r="E202" s="27" t="s">
        <v>889</v>
      </c>
      <c r="F202" s="28" t="s">
        <v>489</v>
      </c>
      <c r="G202" s="8">
        <v>500</v>
      </c>
      <c r="H202" s="10"/>
    </row>
    <row r="203" spans="1:8" ht="47.25" x14ac:dyDescent="0.25">
      <c r="A203" s="7" t="s">
        <v>715</v>
      </c>
      <c r="B203" s="9" t="s">
        <v>1294</v>
      </c>
      <c r="C203" s="8" t="s">
        <v>341</v>
      </c>
      <c r="D203" s="8">
        <v>600</v>
      </c>
      <c r="E203" s="27" t="s">
        <v>370</v>
      </c>
      <c r="F203" s="28" t="s">
        <v>490</v>
      </c>
      <c r="G203" s="8">
        <v>600</v>
      </c>
      <c r="H203" s="10"/>
    </row>
    <row r="204" spans="1:8" ht="47.25" x14ac:dyDescent="0.25">
      <c r="A204" s="7" t="s">
        <v>716</v>
      </c>
      <c r="B204" s="9" t="s">
        <v>1295</v>
      </c>
      <c r="C204" s="8" t="s">
        <v>341</v>
      </c>
      <c r="D204" s="8">
        <v>700</v>
      </c>
      <c r="E204" s="27" t="s">
        <v>376</v>
      </c>
      <c r="F204" s="28" t="s">
        <v>1088</v>
      </c>
      <c r="G204" s="8">
        <v>700</v>
      </c>
      <c r="H204" s="10"/>
    </row>
    <row r="205" spans="1:8" ht="47.25" x14ac:dyDescent="0.25">
      <c r="A205" s="7" t="s">
        <v>717</v>
      </c>
      <c r="B205" s="9" t="s">
        <v>147</v>
      </c>
      <c r="C205" s="8" t="s">
        <v>341</v>
      </c>
      <c r="D205" s="8">
        <v>650</v>
      </c>
      <c r="E205" s="27" t="s">
        <v>370</v>
      </c>
      <c r="F205" s="28" t="s">
        <v>1218</v>
      </c>
      <c r="G205" s="8">
        <v>650</v>
      </c>
      <c r="H205" s="10"/>
    </row>
    <row r="206" spans="1:8" ht="47.25" x14ac:dyDescent="0.25">
      <c r="A206" s="7" t="s">
        <v>718</v>
      </c>
      <c r="B206" s="9" t="s">
        <v>634</v>
      </c>
      <c r="C206" s="8" t="s">
        <v>341</v>
      </c>
      <c r="D206" s="8">
        <v>400</v>
      </c>
      <c r="E206" s="27" t="s">
        <v>376</v>
      </c>
      <c r="F206" s="28" t="s">
        <v>1460</v>
      </c>
      <c r="G206" s="8">
        <v>400</v>
      </c>
      <c r="H206" s="10"/>
    </row>
    <row r="207" spans="1:8" ht="47.25" x14ac:dyDescent="0.25">
      <c r="A207" s="7" t="s">
        <v>719</v>
      </c>
      <c r="B207" s="9" t="s">
        <v>635</v>
      </c>
      <c r="C207" s="8" t="s">
        <v>341</v>
      </c>
      <c r="D207" s="8">
        <v>500</v>
      </c>
      <c r="E207" s="27" t="s">
        <v>376</v>
      </c>
      <c r="F207" s="28" t="s">
        <v>1460</v>
      </c>
      <c r="G207" s="8">
        <v>500</v>
      </c>
      <c r="H207" s="10"/>
    </row>
    <row r="208" spans="1:8" ht="47.25" x14ac:dyDescent="0.25">
      <c r="A208" s="7" t="s">
        <v>720</v>
      </c>
      <c r="B208" s="9" t="s">
        <v>636</v>
      </c>
      <c r="C208" s="8" t="s">
        <v>341</v>
      </c>
      <c r="D208" s="8">
        <v>600</v>
      </c>
      <c r="E208" s="27" t="s">
        <v>378</v>
      </c>
      <c r="F208" s="28" t="s">
        <v>1341</v>
      </c>
      <c r="G208" s="8">
        <v>1600</v>
      </c>
      <c r="H208" s="10"/>
    </row>
    <row r="209" spans="1:8" ht="47.25" x14ac:dyDescent="0.25">
      <c r="A209" s="7" t="s">
        <v>721</v>
      </c>
      <c r="B209" s="9" t="s">
        <v>637</v>
      </c>
      <c r="C209" s="8" t="s">
        <v>341</v>
      </c>
      <c r="D209" s="8">
        <v>750</v>
      </c>
      <c r="E209" s="27" t="s">
        <v>1399</v>
      </c>
      <c r="F209" s="28" t="s">
        <v>1472</v>
      </c>
      <c r="G209" s="8">
        <v>1750</v>
      </c>
      <c r="H209" s="10"/>
    </row>
    <row r="210" spans="1:8" ht="47.25" x14ac:dyDescent="0.25">
      <c r="A210" s="7" t="s">
        <v>722</v>
      </c>
      <c r="B210" s="9" t="s">
        <v>638</v>
      </c>
      <c r="C210" s="8" t="s">
        <v>341</v>
      </c>
      <c r="D210" s="8">
        <v>550</v>
      </c>
      <c r="E210" s="27" t="s">
        <v>370</v>
      </c>
      <c r="F210" s="28" t="s">
        <v>490</v>
      </c>
      <c r="G210" s="8">
        <v>1550</v>
      </c>
      <c r="H210" s="10"/>
    </row>
    <row r="211" spans="1:8" ht="47.25" x14ac:dyDescent="0.25">
      <c r="A211" s="7" t="s">
        <v>723</v>
      </c>
      <c r="B211" s="9" t="s">
        <v>639</v>
      </c>
      <c r="C211" s="8" t="s">
        <v>341</v>
      </c>
      <c r="D211" s="8">
        <v>600</v>
      </c>
      <c r="E211" s="27" t="s">
        <v>654</v>
      </c>
      <c r="F211" s="28" t="s">
        <v>491</v>
      </c>
      <c r="G211" s="8">
        <v>1600</v>
      </c>
      <c r="H211" s="10"/>
    </row>
    <row r="212" spans="1:8" ht="47.25" x14ac:dyDescent="0.25">
      <c r="A212" s="7" t="s">
        <v>724</v>
      </c>
      <c r="B212" s="9" t="s">
        <v>640</v>
      </c>
      <c r="C212" s="8" t="s">
        <v>341</v>
      </c>
      <c r="D212" s="8">
        <v>550</v>
      </c>
      <c r="E212" s="27" t="s">
        <v>370</v>
      </c>
      <c r="F212" s="28" t="s">
        <v>490</v>
      </c>
      <c r="G212" s="8">
        <v>2500</v>
      </c>
      <c r="H212" s="10"/>
    </row>
    <row r="213" spans="1:8" ht="47.25" x14ac:dyDescent="0.25">
      <c r="A213" s="7" t="s">
        <v>725</v>
      </c>
      <c r="B213" s="9" t="s">
        <v>641</v>
      </c>
      <c r="C213" s="8" t="s">
        <v>341</v>
      </c>
      <c r="D213" s="8">
        <v>700</v>
      </c>
      <c r="E213" s="27" t="s">
        <v>376</v>
      </c>
      <c r="F213" s="28" t="s">
        <v>1088</v>
      </c>
      <c r="G213" s="8">
        <v>2000</v>
      </c>
      <c r="H213" s="10"/>
    </row>
    <row r="214" spans="1:8" ht="47.25" x14ac:dyDescent="0.25">
      <c r="A214" s="7" t="s">
        <v>726</v>
      </c>
      <c r="B214" s="9" t="s">
        <v>642</v>
      </c>
      <c r="C214" s="8" t="s">
        <v>341</v>
      </c>
      <c r="D214" s="8">
        <v>800</v>
      </c>
      <c r="E214" s="27" t="s">
        <v>378</v>
      </c>
      <c r="F214" s="28" t="s">
        <v>1465</v>
      </c>
      <c r="G214" s="8">
        <v>2000</v>
      </c>
      <c r="H214" s="10"/>
    </row>
    <row r="215" spans="1:8" ht="47.25" x14ac:dyDescent="0.25">
      <c r="A215" s="7" t="s">
        <v>727</v>
      </c>
      <c r="B215" s="9" t="s">
        <v>643</v>
      </c>
      <c r="C215" s="8" t="s">
        <v>341</v>
      </c>
      <c r="D215" s="8">
        <v>1000</v>
      </c>
      <c r="E215" s="27" t="s">
        <v>368</v>
      </c>
      <c r="F215" s="28" t="s">
        <v>1471</v>
      </c>
      <c r="G215" s="8">
        <v>2000</v>
      </c>
      <c r="H215" s="10"/>
    </row>
    <row r="216" spans="1:8" ht="47.25" x14ac:dyDescent="0.25">
      <c r="A216" s="7" t="s">
        <v>728</v>
      </c>
      <c r="B216" s="9" t="s">
        <v>644</v>
      </c>
      <c r="C216" s="8" t="s">
        <v>341</v>
      </c>
      <c r="D216" s="8">
        <v>700</v>
      </c>
      <c r="E216" s="27" t="s">
        <v>370</v>
      </c>
      <c r="F216" s="28" t="s">
        <v>565</v>
      </c>
      <c r="G216" s="8">
        <v>700</v>
      </c>
      <c r="H216" s="10"/>
    </row>
    <row r="217" spans="1:8" ht="47.25" x14ac:dyDescent="0.25">
      <c r="A217" s="7" t="s">
        <v>729</v>
      </c>
      <c r="B217" s="9" t="s">
        <v>645</v>
      </c>
      <c r="C217" s="8" t="s">
        <v>341</v>
      </c>
      <c r="D217" s="8">
        <v>650</v>
      </c>
      <c r="E217" s="27" t="s">
        <v>370</v>
      </c>
      <c r="F217" s="28" t="s">
        <v>1338</v>
      </c>
      <c r="G217" s="8">
        <v>650</v>
      </c>
      <c r="H217" s="10"/>
    </row>
    <row r="218" spans="1:8" ht="47.25" x14ac:dyDescent="0.25">
      <c r="A218" s="7" t="s">
        <v>730</v>
      </c>
      <c r="B218" s="9" t="s">
        <v>646</v>
      </c>
      <c r="C218" s="8" t="s">
        <v>341</v>
      </c>
      <c r="D218" s="8">
        <v>500</v>
      </c>
      <c r="E218" s="27" t="s">
        <v>889</v>
      </c>
      <c r="F218" s="28" t="s">
        <v>567</v>
      </c>
      <c r="G218" s="8">
        <v>500</v>
      </c>
      <c r="H218" s="10"/>
    </row>
    <row r="219" spans="1:8" ht="47.25" x14ac:dyDescent="0.25">
      <c r="A219" s="7" t="s">
        <v>731</v>
      </c>
      <c r="B219" s="9" t="s">
        <v>647</v>
      </c>
      <c r="C219" s="8" t="s">
        <v>341</v>
      </c>
      <c r="D219" s="8">
        <v>700</v>
      </c>
      <c r="E219" s="27" t="s">
        <v>370</v>
      </c>
      <c r="F219" s="28" t="s">
        <v>565</v>
      </c>
      <c r="G219" s="8">
        <v>700</v>
      </c>
      <c r="H219" s="10"/>
    </row>
    <row r="220" spans="1:8" ht="47.25" x14ac:dyDescent="0.25">
      <c r="A220" s="7" t="s">
        <v>732</v>
      </c>
      <c r="B220" s="9" t="s">
        <v>648</v>
      </c>
      <c r="C220" s="8" t="s">
        <v>341</v>
      </c>
      <c r="D220" s="8">
        <v>350</v>
      </c>
      <c r="E220" s="27" t="s">
        <v>389</v>
      </c>
      <c r="F220" s="28" t="s">
        <v>564</v>
      </c>
      <c r="G220" s="8">
        <v>350</v>
      </c>
      <c r="H220" s="10"/>
    </row>
    <row r="221" spans="1:8" ht="47.25" x14ac:dyDescent="0.25">
      <c r="A221" s="7" t="s">
        <v>733</v>
      </c>
      <c r="B221" s="9" t="s">
        <v>649</v>
      </c>
      <c r="C221" s="8" t="s">
        <v>341</v>
      </c>
      <c r="D221" s="8">
        <v>400</v>
      </c>
      <c r="E221" s="27" t="s">
        <v>889</v>
      </c>
      <c r="F221" s="28" t="s">
        <v>567</v>
      </c>
      <c r="G221" s="8">
        <v>400</v>
      </c>
      <c r="H221" s="10"/>
    </row>
    <row r="222" spans="1:8" ht="47.25" x14ac:dyDescent="0.25">
      <c r="A222" s="7" t="s">
        <v>734</v>
      </c>
      <c r="B222" s="9" t="s">
        <v>650</v>
      </c>
      <c r="C222" s="8" t="s">
        <v>341</v>
      </c>
      <c r="D222" s="8">
        <v>450</v>
      </c>
      <c r="E222" s="27" t="s">
        <v>370</v>
      </c>
      <c r="F222" s="28" t="s">
        <v>1338</v>
      </c>
      <c r="G222" s="8">
        <v>450</v>
      </c>
      <c r="H222" s="10"/>
    </row>
    <row r="223" spans="1:8" ht="47.25" x14ac:dyDescent="0.25">
      <c r="A223" s="7" t="s">
        <v>735</v>
      </c>
      <c r="B223" s="9" t="s">
        <v>651</v>
      </c>
      <c r="C223" s="8" t="s">
        <v>341</v>
      </c>
      <c r="D223" s="8">
        <v>470</v>
      </c>
      <c r="E223" s="27" t="s">
        <v>654</v>
      </c>
      <c r="F223" s="28" t="s">
        <v>492</v>
      </c>
      <c r="G223" s="8">
        <v>470</v>
      </c>
      <c r="H223" s="10"/>
    </row>
    <row r="224" spans="1:8" ht="47.25" x14ac:dyDescent="0.25">
      <c r="A224" s="7" t="s">
        <v>736</v>
      </c>
      <c r="B224" s="9" t="s">
        <v>652</v>
      </c>
      <c r="C224" s="8" t="s">
        <v>341</v>
      </c>
      <c r="D224" s="8">
        <v>500</v>
      </c>
      <c r="E224" s="27" t="s">
        <v>370</v>
      </c>
      <c r="F224" s="28" t="s">
        <v>1338</v>
      </c>
      <c r="G224" s="8">
        <v>500</v>
      </c>
      <c r="H224" s="10"/>
    </row>
    <row r="225" spans="1:8" ht="47.25" x14ac:dyDescent="0.25">
      <c r="A225" s="7" t="s">
        <v>737</v>
      </c>
      <c r="B225" s="9" t="s">
        <v>653</v>
      </c>
      <c r="C225" s="8" t="s">
        <v>341</v>
      </c>
      <c r="D225" s="8">
        <v>600</v>
      </c>
      <c r="E225" s="27" t="s">
        <v>376</v>
      </c>
      <c r="F225" s="28" t="s">
        <v>1088</v>
      </c>
      <c r="G225" s="8">
        <v>600</v>
      </c>
      <c r="H225" s="10"/>
    </row>
    <row r="226" spans="1:8" x14ac:dyDescent="0.2">
      <c r="A226" s="12" t="s">
        <v>656</v>
      </c>
      <c r="B226" s="6" t="s">
        <v>655</v>
      </c>
      <c r="C226" s="6"/>
      <c r="D226" s="6"/>
      <c r="E226" s="26"/>
      <c r="F226" s="12"/>
      <c r="G226" s="12"/>
      <c r="H226" s="12"/>
    </row>
    <row r="227" spans="1:8" ht="47.25" x14ac:dyDescent="0.25">
      <c r="A227" s="7" t="s">
        <v>738</v>
      </c>
      <c r="B227" s="9" t="s">
        <v>657</v>
      </c>
      <c r="C227" s="8" t="s">
        <v>1728</v>
      </c>
      <c r="D227" s="8">
        <v>500</v>
      </c>
      <c r="E227" s="27" t="s">
        <v>378</v>
      </c>
      <c r="F227" s="28" t="s">
        <v>1341</v>
      </c>
      <c r="G227" s="8">
        <v>500</v>
      </c>
      <c r="H227" s="10"/>
    </row>
    <row r="228" spans="1:8" ht="47.25" x14ac:dyDescent="0.25">
      <c r="A228" s="7" t="s">
        <v>739</v>
      </c>
      <c r="B228" s="9" t="s">
        <v>658</v>
      </c>
      <c r="C228" s="8" t="s">
        <v>1728</v>
      </c>
      <c r="D228" s="8">
        <v>550</v>
      </c>
      <c r="E228" s="27" t="s">
        <v>378</v>
      </c>
      <c r="F228" s="28" t="s">
        <v>1215</v>
      </c>
      <c r="G228" s="8">
        <v>550</v>
      </c>
      <c r="H228" s="10"/>
    </row>
    <row r="229" spans="1:8" ht="47.25" x14ac:dyDescent="0.25">
      <c r="A229" s="7" t="s">
        <v>740</v>
      </c>
      <c r="B229" s="9" t="s">
        <v>659</v>
      </c>
      <c r="C229" s="8" t="s">
        <v>1728</v>
      </c>
      <c r="D229" s="8">
        <v>600</v>
      </c>
      <c r="E229" s="27" t="s">
        <v>378</v>
      </c>
      <c r="F229" s="28" t="s">
        <v>1341</v>
      </c>
      <c r="G229" s="8">
        <v>600</v>
      </c>
      <c r="H229" s="10"/>
    </row>
    <row r="230" spans="1:8" ht="47.25" x14ac:dyDescent="0.25">
      <c r="A230" s="7" t="s">
        <v>741</v>
      </c>
      <c r="B230" s="9" t="s">
        <v>660</v>
      </c>
      <c r="C230" s="8" t="s">
        <v>1729</v>
      </c>
      <c r="D230" s="8">
        <v>500</v>
      </c>
      <c r="E230" s="27" t="s">
        <v>370</v>
      </c>
      <c r="F230" s="28" t="s">
        <v>565</v>
      </c>
      <c r="G230" s="8">
        <v>500</v>
      </c>
      <c r="H230" s="10"/>
    </row>
    <row r="231" spans="1:8" ht="47.25" x14ac:dyDescent="0.25">
      <c r="A231" s="7" t="s">
        <v>742</v>
      </c>
      <c r="B231" s="9" t="s">
        <v>493</v>
      </c>
      <c r="C231" s="8" t="s">
        <v>341</v>
      </c>
      <c r="D231" s="8">
        <v>900</v>
      </c>
      <c r="E231" s="27" t="s">
        <v>886</v>
      </c>
      <c r="F231" s="28" t="s">
        <v>494</v>
      </c>
      <c r="G231" s="8">
        <v>900</v>
      </c>
      <c r="H231" s="10"/>
    </row>
    <row r="232" spans="1:8" ht="52.5" customHeight="1" x14ac:dyDescent="0.25">
      <c r="A232" s="7" t="s">
        <v>743</v>
      </c>
      <c r="B232" s="9" t="s">
        <v>661</v>
      </c>
      <c r="C232" s="8" t="s">
        <v>341</v>
      </c>
      <c r="D232" s="8">
        <v>800</v>
      </c>
      <c r="E232" s="27" t="s">
        <v>31</v>
      </c>
      <c r="F232" s="28" t="s">
        <v>495</v>
      </c>
      <c r="G232" s="8">
        <v>800</v>
      </c>
      <c r="H232" s="10"/>
    </row>
    <row r="233" spans="1:8" ht="47.25" x14ac:dyDescent="0.25">
      <c r="A233" s="7" t="s">
        <v>744</v>
      </c>
      <c r="B233" s="9" t="s">
        <v>662</v>
      </c>
      <c r="C233" s="8" t="s">
        <v>1729</v>
      </c>
      <c r="D233" s="8">
        <v>629</v>
      </c>
      <c r="E233" s="27" t="s">
        <v>886</v>
      </c>
      <c r="F233" s="28" t="s">
        <v>494</v>
      </c>
      <c r="G233" s="8">
        <v>1500</v>
      </c>
      <c r="H233" s="10"/>
    </row>
    <row r="234" spans="1:8" ht="47.25" x14ac:dyDescent="0.25">
      <c r="A234" s="7" t="s">
        <v>745</v>
      </c>
      <c r="B234" s="9" t="s">
        <v>663</v>
      </c>
      <c r="C234" s="8" t="s">
        <v>1729</v>
      </c>
      <c r="D234" s="8">
        <v>300</v>
      </c>
      <c r="E234" s="27" t="s">
        <v>370</v>
      </c>
      <c r="F234" s="28" t="s">
        <v>1218</v>
      </c>
      <c r="G234" s="8">
        <v>300</v>
      </c>
      <c r="H234" s="10"/>
    </row>
    <row r="235" spans="1:8" ht="47.25" x14ac:dyDescent="0.25">
      <c r="A235" s="7" t="s">
        <v>746</v>
      </c>
      <c r="B235" s="9" t="s">
        <v>1625</v>
      </c>
      <c r="C235" s="8" t="s">
        <v>1729</v>
      </c>
      <c r="D235" s="8">
        <v>250</v>
      </c>
      <c r="E235" s="27" t="s">
        <v>389</v>
      </c>
      <c r="F235" s="28" t="s">
        <v>565</v>
      </c>
      <c r="G235" s="8">
        <v>250</v>
      </c>
      <c r="H235" s="10"/>
    </row>
    <row r="236" spans="1:8" ht="47.25" x14ac:dyDescent="0.25">
      <c r="A236" s="7" t="s">
        <v>747</v>
      </c>
      <c r="B236" s="9" t="s">
        <v>1626</v>
      </c>
      <c r="C236" s="8" t="s">
        <v>1729</v>
      </c>
      <c r="D236" s="8">
        <v>338</v>
      </c>
      <c r="E236" s="27" t="s">
        <v>368</v>
      </c>
      <c r="F236" s="28" t="s">
        <v>496</v>
      </c>
      <c r="G236" s="8">
        <v>338</v>
      </c>
      <c r="H236" s="10"/>
    </row>
    <row r="237" spans="1:8" ht="47.25" x14ac:dyDescent="0.25">
      <c r="A237" s="7" t="s">
        <v>748</v>
      </c>
      <c r="B237" s="9" t="s">
        <v>1627</v>
      </c>
      <c r="C237" s="8" t="s">
        <v>1729</v>
      </c>
      <c r="D237" s="8">
        <v>250</v>
      </c>
      <c r="E237" s="27" t="s">
        <v>372</v>
      </c>
      <c r="F237" s="28" t="s">
        <v>1317</v>
      </c>
      <c r="G237" s="8">
        <v>600</v>
      </c>
      <c r="H237" s="10"/>
    </row>
    <row r="238" spans="1:8" ht="47.25" x14ac:dyDescent="0.25">
      <c r="A238" s="7" t="s">
        <v>749</v>
      </c>
      <c r="B238" s="9" t="s">
        <v>1628</v>
      </c>
      <c r="C238" s="8" t="s">
        <v>1729</v>
      </c>
      <c r="D238" s="8">
        <v>170</v>
      </c>
      <c r="E238" s="27" t="s">
        <v>359</v>
      </c>
      <c r="F238" s="28" t="s">
        <v>532</v>
      </c>
      <c r="G238" s="8">
        <v>400</v>
      </c>
      <c r="H238" s="10"/>
    </row>
    <row r="239" spans="1:8" ht="47.25" x14ac:dyDescent="0.25">
      <c r="A239" s="7" t="s">
        <v>750</v>
      </c>
      <c r="B239" s="9" t="s">
        <v>1629</v>
      </c>
      <c r="C239" s="8" t="s">
        <v>1729</v>
      </c>
      <c r="D239" s="8">
        <v>250</v>
      </c>
      <c r="E239" s="27" t="s">
        <v>389</v>
      </c>
      <c r="F239" s="28" t="s">
        <v>502</v>
      </c>
      <c r="G239" s="8">
        <v>250</v>
      </c>
      <c r="H239" s="10"/>
    </row>
    <row r="240" spans="1:8" ht="47.25" x14ac:dyDescent="0.25">
      <c r="A240" s="7" t="s">
        <v>751</v>
      </c>
      <c r="B240" s="9" t="s">
        <v>1630</v>
      </c>
      <c r="C240" s="8" t="s">
        <v>1729</v>
      </c>
      <c r="D240" s="8">
        <v>850</v>
      </c>
      <c r="E240" s="27" t="s">
        <v>378</v>
      </c>
      <c r="F240" s="28" t="s">
        <v>1215</v>
      </c>
      <c r="G240" s="8">
        <v>850</v>
      </c>
      <c r="H240" s="10"/>
    </row>
    <row r="241" spans="1:8" ht="47.25" x14ac:dyDescent="0.25">
      <c r="A241" s="7" t="s">
        <v>752</v>
      </c>
      <c r="B241" s="9" t="s">
        <v>1631</v>
      </c>
      <c r="C241" s="8" t="s">
        <v>1729</v>
      </c>
      <c r="D241" s="8">
        <v>130</v>
      </c>
      <c r="E241" s="27" t="s">
        <v>372</v>
      </c>
      <c r="F241" s="28" t="s">
        <v>579</v>
      </c>
      <c r="G241" s="8">
        <v>230</v>
      </c>
      <c r="H241" s="10"/>
    </row>
    <row r="242" spans="1:8" ht="47.25" x14ac:dyDescent="0.25">
      <c r="A242" s="7" t="s">
        <v>753</v>
      </c>
      <c r="B242" s="9" t="s">
        <v>1632</v>
      </c>
      <c r="C242" s="8" t="s">
        <v>1729</v>
      </c>
      <c r="D242" s="8">
        <v>500</v>
      </c>
      <c r="E242" s="27" t="s">
        <v>378</v>
      </c>
      <c r="F242" s="28" t="s">
        <v>1089</v>
      </c>
      <c r="G242" s="8">
        <v>500</v>
      </c>
      <c r="H242" s="10"/>
    </row>
    <row r="243" spans="1:8" ht="47.25" x14ac:dyDescent="0.25">
      <c r="A243" s="7" t="s">
        <v>754</v>
      </c>
      <c r="B243" s="9" t="s">
        <v>1633</v>
      </c>
      <c r="C243" s="8" t="s">
        <v>341</v>
      </c>
      <c r="D243" s="8">
        <v>600</v>
      </c>
      <c r="E243" s="27" t="s">
        <v>376</v>
      </c>
      <c r="F243" s="28" t="s">
        <v>1460</v>
      </c>
      <c r="G243" s="8">
        <v>1200</v>
      </c>
      <c r="H243" s="10"/>
    </row>
    <row r="244" spans="1:8" ht="47.25" x14ac:dyDescent="0.25">
      <c r="A244" s="7" t="s">
        <v>755</v>
      </c>
      <c r="B244" s="9" t="s">
        <v>1634</v>
      </c>
      <c r="C244" s="8" t="s">
        <v>341</v>
      </c>
      <c r="D244" s="8">
        <v>800</v>
      </c>
      <c r="E244" s="27" t="s">
        <v>1399</v>
      </c>
      <c r="F244" s="28" t="s">
        <v>1317</v>
      </c>
      <c r="G244" s="92"/>
      <c r="H244" s="10"/>
    </row>
    <row r="245" spans="1:8" ht="47.25" x14ac:dyDescent="0.25">
      <c r="A245" s="7" t="s">
        <v>756</v>
      </c>
      <c r="B245" s="9" t="s">
        <v>1635</v>
      </c>
      <c r="C245" s="8" t="s">
        <v>341</v>
      </c>
      <c r="D245" s="8">
        <v>500</v>
      </c>
      <c r="E245" s="27" t="s">
        <v>378</v>
      </c>
      <c r="F245" s="28" t="s">
        <v>1341</v>
      </c>
      <c r="G245" s="8">
        <v>1500</v>
      </c>
      <c r="H245" s="10"/>
    </row>
    <row r="246" spans="1:8" ht="47.25" x14ac:dyDescent="0.25">
      <c r="A246" s="7" t="s">
        <v>757</v>
      </c>
      <c r="B246" s="9" t="s">
        <v>1192</v>
      </c>
      <c r="C246" s="8" t="s">
        <v>341</v>
      </c>
      <c r="D246" s="8">
        <v>700</v>
      </c>
      <c r="E246" s="27" t="s">
        <v>1399</v>
      </c>
      <c r="F246" s="28" t="s">
        <v>1472</v>
      </c>
      <c r="G246" s="8">
        <v>1700</v>
      </c>
      <c r="H246" s="10"/>
    </row>
    <row r="247" spans="1:8" ht="47.25" x14ac:dyDescent="0.25">
      <c r="A247" s="7" t="s">
        <v>758</v>
      </c>
      <c r="B247" s="9" t="s">
        <v>1193</v>
      </c>
      <c r="C247" s="8" t="s">
        <v>1729</v>
      </c>
      <c r="D247" s="8">
        <v>401</v>
      </c>
      <c r="E247" s="27" t="s">
        <v>1597</v>
      </c>
      <c r="F247" s="28" t="s">
        <v>503</v>
      </c>
      <c r="G247" s="8">
        <v>600</v>
      </c>
      <c r="H247" s="10"/>
    </row>
    <row r="248" spans="1:8" ht="47.25" x14ac:dyDescent="0.25">
      <c r="A248" s="7" t="s">
        <v>759</v>
      </c>
      <c r="B248" s="9" t="s">
        <v>1194</v>
      </c>
      <c r="C248" s="8" t="s">
        <v>341</v>
      </c>
      <c r="D248" s="8">
        <v>900</v>
      </c>
      <c r="E248" s="27" t="s">
        <v>378</v>
      </c>
      <c r="F248" s="28" t="s">
        <v>504</v>
      </c>
      <c r="G248" s="8">
        <v>1500</v>
      </c>
      <c r="H248" s="10"/>
    </row>
    <row r="249" spans="1:8" ht="47.25" x14ac:dyDescent="0.25">
      <c r="A249" s="7" t="s">
        <v>760</v>
      </c>
      <c r="B249" s="9" t="s">
        <v>506</v>
      </c>
      <c r="C249" s="8" t="s">
        <v>341</v>
      </c>
      <c r="D249" s="8">
        <v>1000</v>
      </c>
      <c r="E249" s="27" t="s">
        <v>1399</v>
      </c>
      <c r="F249" s="28" t="s">
        <v>1472</v>
      </c>
      <c r="G249" s="8">
        <v>1500</v>
      </c>
      <c r="H249" s="10"/>
    </row>
    <row r="250" spans="1:8" ht="47.25" x14ac:dyDescent="0.25">
      <c r="A250" s="7" t="s">
        <v>761</v>
      </c>
      <c r="B250" s="9" t="s">
        <v>507</v>
      </c>
      <c r="C250" s="8" t="s">
        <v>341</v>
      </c>
      <c r="D250" s="8">
        <v>1100</v>
      </c>
      <c r="E250" s="27" t="s">
        <v>368</v>
      </c>
      <c r="F250" s="28" t="s">
        <v>505</v>
      </c>
      <c r="G250" s="8">
        <v>2000</v>
      </c>
      <c r="H250" s="10"/>
    </row>
    <row r="251" spans="1:8" ht="47.25" x14ac:dyDescent="0.25">
      <c r="A251" s="7" t="s">
        <v>762</v>
      </c>
      <c r="B251" s="9" t="s">
        <v>1195</v>
      </c>
      <c r="C251" s="8" t="s">
        <v>341</v>
      </c>
      <c r="D251" s="8">
        <v>1200</v>
      </c>
      <c r="E251" s="27" t="s">
        <v>31</v>
      </c>
      <c r="F251" s="28" t="s">
        <v>1459</v>
      </c>
      <c r="G251" s="8">
        <v>1200</v>
      </c>
      <c r="H251" s="10"/>
    </row>
    <row r="252" spans="1:8" ht="47.25" x14ac:dyDescent="0.25">
      <c r="A252" s="7" t="s">
        <v>763</v>
      </c>
      <c r="B252" s="9" t="s">
        <v>1196</v>
      </c>
      <c r="C252" s="8" t="s">
        <v>341</v>
      </c>
      <c r="D252" s="8">
        <v>1400</v>
      </c>
      <c r="E252" s="27" t="s">
        <v>1597</v>
      </c>
      <c r="F252" s="28" t="s">
        <v>508</v>
      </c>
      <c r="G252" s="8">
        <v>1400</v>
      </c>
      <c r="H252" s="10"/>
    </row>
    <row r="253" spans="1:8" ht="47.25" x14ac:dyDescent="0.25">
      <c r="A253" s="7" t="s">
        <v>764</v>
      </c>
      <c r="B253" s="9" t="s">
        <v>1197</v>
      </c>
      <c r="C253" s="8" t="s">
        <v>341</v>
      </c>
      <c r="D253" s="8">
        <v>1100</v>
      </c>
      <c r="E253" s="27" t="s">
        <v>368</v>
      </c>
      <c r="F253" s="28" t="s">
        <v>505</v>
      </c>
      <c r="G253" s="8">
        <v>1500</v>
      </c>
      <c r="H253" s="10"/>
    </row>
    <row r="254" spans="1:8" ht="47.25" x14ac:dyDescent="0.25">
      <c r="A254" s="7" t="s">
        <v>765</v>
      </c>
      <c r="B254" s="9" t="s">
        <v>1198</v>
      </c>
      <c r="C254" s="8" t="s">
        <v>341</v>
      </c>
      <c r="D254" s="8">
        <v>1400</v>
      </c>
      <c r="E254" s="27" t="s">
        <v>1597</v>
      </c>
      <c r="F254" s="28" t="s">
        <v>1475</v>
      </c>
      <c r="G254" s="8">
        <v>1500</v>
      </c>
      <c r="H254" s="10"/>
    </row>
    <row r="255" spans="1:8" ht="47.25" x14ac:dyDescent="0.25">
      <c r="A255" s="7" t="s">
        <v>766</v>
      </c>
      <c r="B255" s="9" t="s">
        <v>1199</v>
      </c>
      <c r="C255" s="8" t="s">
        <v>341</v>
      </c>
      <c r="D255" s="8">
        <v>1100</v>
      </c>
      <c r="E255" s="27" t="s">
        <v>1399</v>
      </c>
      <c r="F255" s="28" t="s">
        <v>509</v>
      </c>
      <c r="G255" s="8">
        <v>1100</v>
      </c>
      <c r="H255" s="10"/>
    </row>
    <row r="256" spans="1:8" ht="47.25" x14ac:dyDescent="0.25">
      <c r="A256" s="7" t="s">
        <v>767</v>
      </c>
      <c r="B256" s="9" t="s">
        <v>1200</v>
      </c>
      <c r="C256" s="8" t="s">
        <v>341</v>
      </c>
      <c r="D256" s="8">
        <v>1300</v>
      </c>
      <c r="E256" s="27" t="s">
        <v>31</v>
      </c>
      <c r="F256" s="28" t="s">
        <v>510</v>
      </c>
      <c r="G256" s="8">
        <v>1300</v>
      </c>
      <c r="H256" s="10"/>
    </row>
    <row r="257" spans="1:8" ht="47.25" x14ac:dyDescent="0.25">
      <c r="A257" s="7" t="s">
        <v>768</v>
      </c>
      <c r="B257" s="9" t="s">
        <v>1201</v>
      </c>
      <c r="C257" s="8" t="s">
        <v>341</v>
      </c>
      <c r="D257" s="8">
        <v>800</v>
      </c>
      <c r="E257" s="27" t="s">
        <v>378</v>
      </c>
      <c r="F257" s="28" t="s">
        <v>1341</v>
      </c>
      <c r="G257" s="8">
        <v>800</v>
      </c>
      <c r="H257" s="10"/>
    </row>
    <row r="258" spans="1:8" ht="47.25" x14ac:dyDescent="0.25">
      <c r="A258" s="7" t="s">
        <v>769</v>
      </c>
      <c r="B258" s="9" t="s">
        <v>1202</v>
      </c>
      <c r="C258" s="8" t="s">
        <v>341</v>
      </c>
      <c r="D258" s="8">
        <v>1400</v>
      </c>
      <c r="E258" s="27" t="s">
        <v>368</v>
      </c>
      <c r="F258" s="28" t="s">
        <v>511</v>
      </c>
      <c r="G258" s="8">
        <v>2400</v>
      </c>
      <c r="H258" s="10"/>
    </row>
    <row r="259" spans="1:8" ht="47.25" x14ac:dyDescent="0.25">
      <c r="A259" s="7" t="s">
        <v>770</v>
      </c>
      <c r="B259" s="9" t="s">
        <v>1203</v>
      </c>
      <c r="C259" s="8" t="s">
        <v>341</v>
      </c>
      <c r="D259" s="8">
        <v>1600</v>
      </c>
      <c r="E259" s="27" t="s">
        <v>886</v>
      </c>
      <c r="F259" s="28" t="s">
        <v>512</v>
      </c>
      <c r="G259" s="8">
        <v>1600</v>
      </c>
      <c r="H259" s="10"/>
    </row>
    <row r="260" spans="1:8" ht="47.25" x14ac:dyDescent="0.25">
      <c r="A260" s="7" t="s">
        <v>771</v>
      </c>
      <c r="B260" s="9" t="s">
        <v>1204</v>
      </c>
      <c r="C260" s="8" t="s">
        <v>341</v>
      </c>
      <c r="D260" s="8">
        <v>1800</v>
      </c>
      <c r="E260" s="27" t="s">
        <v>32</v>
      </c>
      <c r="F260" s="28" t="s">
        <v>513</v>
      </c>
      <c r="G260" s="8">
        <v>1800</v>
      </c>
      <c r="H260" s="10"/>
    </row>
    <row r="261" spans="1:8" ht="47.25" x14ac:dyDescent="0.25">
      <c r="A261" s="7" t="s">
        <v>772</v>
      </c>
      <c r="B261" s="9" t="s">
        <v>1106</v>
      </c>
      <c r="C261" s="8" t="s">
        <v>341</v>
      </c>
      <c r="D261" s="8">
        <v>1500</v>
      </c>
      <c r="E261" s="27" t="s">
        <v>368</v>
      </c>
      <c r="F261" s="28" t="s">
        <v>1471</v>
      </c>
      <c r="G261" s="8">
        <v>1500</v>
      </c>
      <c r="H261" s="10"/>
    </row>
    <row r="262" spans="1:8" ht="47.25" x14ac:dyDescent="0.25">
      <c r="A262" s="7" t="s">
        <v>773</v>
      </c>
      <c r="B262" s="9" t="s">
        <v>1107</v>
      </c>
      <c r="C262" s="8" t="s">
        <v>341</v>
      </c>
      <c r="D262" s="8">
        <v>1400</v>
      </c>
      <c r="E262" s="27" t="s">
        <v>1399</v>
      </c>
      <c r="F262" s="28" t="s">
        <v>509</v>
      </c>
      <c r="G262" s="8">
        <v>1400</v>
      </c>
      <c r="H262" s="10"/>
    </row>
    <row r="263" spans="1:8" ht="47.25" x14ac:dyDescent="0.25">
      <c r="A263" s="7" t="s">
        <v>774</v>
      </c>
      <c r="B263" s="9" t="s">
        <v>1108</v>
      </c>
      <c r="C263" s="8" t="s">
        <v>341</v>
      </c>
      <c r="D263" s="8">
        <v>1400</v>
      </c>
      <c r="E263" s="27" t="s">
        <v>1399</v>
      </c>
      <c r="F263" s="28" t="s">
        <v>1462</v>
      </c>
      <c r="G263" s="8">
        <v>1400</v>
      </c>
      <c r="H263" s="10"/>
    </row>
    <row r="264" spans="1:8" ht="47.25" x14ac:dyDescent="0.25">
      <c r="A264" s="7" t="s">
        <v>775</v>
      </c>
      <c r="B264" s="9" t="s">
        <v>1109</v>
      </c>
      <c r="C264" s="8" t="s">
        <v>341</v>
      </c>
      <c r="D264" s="8">
        <v>400</v>
      </c>
      <c r="E264" s="27" t="s">
        <v>389</v>
      </c>
      <c r="F264" s="28" t="s">
        <v>1235</v>
      </c>
      <c r="G264" s="8">
        <v>400</v>
      </c>
      <c r="H264" s="10"/>
    </row>
    <row r="265" spans="1:8" ht="47.25" x14ac:dyDescent="0.25">
      <c r="A265" s="7" t="s">
        <v>776</v>
      </c>
      <c r="B265" s="9" t="s">
        <v>1110</v>
      </c>
      <c r="C265" s="8" t="s">
        <v>341</v>
      </c>
      <c r="D265" s="8">
        <v>450</v>
      </c>
      <c r="E265" s="27" t="s">
        <v>389</v>
      </c>
      <c r="F265" s="28" t="s">
        <v>564</v>
      </c>
      <c r="G265" s="8">
        <v>450</v>
      </c>
      <c r="H265" s="10"/>
    </row>
    <row r="266" spans="1:8" ht="47.25" x14ac:dyDescent="0.25">
      <c r="A266" s="7" t="s">
        <v>777</v>
      </c>
      <c r="B266" s="9" t="s">
        <v>1111</v>
      </c>
      <c r="C266" s="8" t="s">
        <v>341</v>
      </c>
      <c r="D266" s="8">
        <v>500</v>
      </c>
      <c r="E266" s="27" t="s">
        <v>889</v>
      </c>
      <c r="F266" s="28" t="s">
        <v>567</v>
      </c>
      <c r="G266" s="8">
        <v>500</v>
      </c>
      <c r="H266" s="10"/>
    </row>
    <row r="267" spans="1:8" ht="47.25" x14ac:dyDescent="0.25">
      <c r="A267" s="7" t="s">
        <v>778</v>
      </c>
      <c r="B267" s="9" t="s">
        <v>1112</v>
      </c>
      <c r="C267" s="8" t="s">
        <v>341</v>
      </c>
      <c r="D267" s="8">
        <v>500</v>
      </c>
      <c r="E267" s="27" t="s">
        <v>889</v>
      </c>
      <c r="F267" s="28" t="s">
        <v>1468</v>
      </c>
      <c r="G267" s="8">
        <v>500</v>
      </c>
      <c r="H267" s="10"/>
    </row>
    <row r="268" spans="1:8" ht="47.25" x14ac:dyDescent="0.25">
      <c r="A268" s="7" t="s">
        <v>779</v>
      </c>
      <c r="B268" s="9" t="s">
        <v>1113</v>
      </c>
      <c r="C268" s="8" t="s">
        <v>341</v>
      </c>
      <c r="D268" s="8">
        <v>450</v>
      </c>
      <c r="E268" s="27" t="s">
        <v>389</v>
      </c>
      <c r="F268" s="28" t="s">
        <v>564</v>
      </c>
      <c r="G268" s="8">
        <v>550</v>
      </c>
      <c r="H268" s="10"/>
    </row>
    <row r="269" spans="1:8" ht="47.25" x14ac:dyDescent="0.25">
      <c r="A269" s="7" t="s">
        <v>780</v>
      </c>
      <c r="B269" s="9" t="s">
        <v>1114</v>
      </c>
      <c r="C269" s="8" t="s">
        <v>341</v>
      </c>
      <c r="D269" s="8">
        <v>120</v>
      </c>
      <c r="E269" s="27" t="s">
        <v>359</v>
      </c>
      <c r="F269" s="28" t="s">
        <v>532</v>
      </c>
      <c r="G269" s="8">
        <v>120</v>
      </c>
      <c r="H269" s="10"/>
    </row>
    <row r="270" spans="1:8" ht="47.25" x14ac:dyDescent="0.25">
      <c r="A270" s="7" t="s">
        <v>781</v>
      </c>
      <c r="B270" s="9" t="s">
        <v>1115</v>
      </c>
      <c r="C270" s="8" t="s">
        <v>341</v>
      </c>
      <c r="D270" s="8">
        <v>800</v>
      </c>
      <c r="E270" s="27" t="s">
        <v>889</v>
      </c>
      <c r="F270" s="28" t="s">
        <v>1468</v>
      </c>
      <c r="G270" s="8">
        <v>800</v>
      </c>
      <c r="H270" s="10"/>
    </row>
    <row r="271" spans="1:8" ht="47.25" x14ac:dyDescent="0.25">
      <c r="A271" s="7" t="s">
        <v>782</v>
      </c>
      <c r="B271" s="9" t="s">
        <v>1116</v>
      </c>
      <c r="C271" s="8" t="s">
        <v>341</v>
      </c>
      <c r="D271" s="8">
        <v>750</v>
      </c>
      <c r="E271" s="27" t="s">
        <v>389</v>
      </c>
      <c r="F271" s="28" t="s">
        <v>564</v>
      </c>
      <c r="G271" s="8">
        <v>750</v>
      </c>
      <c r="H271" s="10"/>
    </row>
    <row r="272" spans="1:8" ht="47.25" x14ac:dyDescent="0.25">
      <c r="A272" s="7" t="s">
        <v>783</v>
      </c>
      <c r="B272" s="9" t="s">
        <v>1117</v>
      </c>
      <c r="C272" s="8" t="s">
        <v>341</v>
      </c>
      <c r="D272" s="8">
        <v>900</v>
      </c>
      <c r="E272" s="27" t="s">
        <v>376</v>
      </c>
      <c r="F272" s="28" t="s">
        <v>1460</v>
      </c>
      <c r="G272" s="8">
        <v>900</v>
      </c>
      <c r="H272" s="10"/>
    </row>
    <row r="273" spans="1:8" ht="47.25" x14ac:dyDescent="0.25">
      <c r="A273" s="7" t="s">
        <v>784</v>
      </c>
      <c r="B273" s="9" t="s">
        <v>1118</v>
      </c>
      <c r="C273" s="8" t="s">
        <v>341</v>
      </c>
      <c r="D273" s="8">
        <v>800</v>
      </c>
      <c r="E273" s="27" t="s">
        <v>889</v>
      </c>
      <c r="F273" s="28" t="s">
        <v>1468</v>
      </c>
      <c r="G273" s="8">
        <v>800</v>
      </c>
      <c r="H273" s="10"/>
    </row>
    <row r="274" spans="1:8" ht="47.25" x14ac:dyDescent="0.25">
      <c r="A274" s="7" t="s">
        <v>785</v>
      </c>
      <c r="B274" s="9" t="s">
        <v>1119</v>
      </c>
      <c r="C274" s="8" t="s">
        <v>341</v>
      </c>
      <c r="D274" s="8">
        <v>800</v>
      </c>
      <c r="E274" s="27" t="s">
        <v>370</v>
      </c>
      <c r="F274" s="28" t="s">
        <v>1338</v>
      </c>
      <c r="G274" s="8">
        <v>800</v>
      </c>
      <c r="H274" s="10"/>
    </row>
    <row r="275" spans="1:8" ht="47.25" x14ac:dyDescent="0.25">
      <c r="A275" s="7" t="s">
        <v>786</v>
      </c>
      <c r="B275" s="9" t="s">
        <v>1120</v>
      </c>
      <c r="C275" s="8" t="s">
        <v>341</v>
      </c>
      <c r="D275" s="8">
        <v>750</v>
      </c>
      <c r="E275" s="27" t="s">
        <v>389</v>
      </c>
      <c r="F275" s="28" t="s">
        <v>564</v>
      </c>
      <c r="G275" s="8">
        <v>750</v>
      </c>
      <c r="H275" s="10"/>
    </row>
    <row r="276" spans="1:8" ht="47.25" x14ac:dyDescent="0.25">
      <c r="A276" s="7" t="s">
        <v>787</v>
      </c>
      <c r="B276" s="9" t="s">
        <v>1121</v>
      </c>
      <c r="C276" s="8" t="s">
        <v>341</v>
      </c>
      <c r="D276" s="8">
        <v>900</v>
      </c>
      <c r="E276" s="27" t="s">
        <v>376</v>
      </c>
      <c r="F276" s="28" t="s">
        <v>1460</v>
      </c>
      <c r="G276" s="8">
        <v>900</v>
      </c>
      <c r="H276" s="10"/>
    </row>
    <row r="277" spans="1:8" ht="47.25" x14ac:dyDescent="0.25">
      <c r="A277" s="7" t="s">
        <v>791</v>
      </c>
      <c r="B277" s="9" t="s">
        <v>1217</v>
      </c>
      <c r="C277" s="8" t="s">
        <v>341</v>
      </c>
      <c r="D277" s="8">
        <v>1000</v>
      </c>
      <c r="E277" s="27" t="s">
        <v>378</v>
      </c>
      <c r="F277" s="28" t="s">
        <v>1341</v>
      </c>
      <c r="G277" s="8">
        <v>3000</v>
      </c>
      <c r="H277" s="10"/>
    </row>
    <row r="278" spans="1:8" ht="47.25" x14ac:dyDescent="0.25">
      <c r="A278" s="7" t="s">
        <v>792</v>
      </c>
      <c r="B278" s="9" t="s">
        <v>1122</v>
      </c>
      <c r="C278" s="8" t="s">
        <v>341</v>
      </c>
      <c r="D278" s="8">
        <v>450</v>
      </c>
      <c r="E278" s="27" t="s">
        <v>370</v>
      </c>
      <c r="F278" s="28" t="s">
        <v>1218</v>
      </c>
      <c r="G278" s="8">
        <v>450</v>
      </c>
      <c r="H278" s="10"/>
    </row>
    <row r="279" spans="1:8" ht="47.25" x14ac:dyDescent="0.25">
      <c r="A279" s="7" t="s">
        <v>793</v>
      </c>
      <c r="B279" s="9" t="s">
        <v>0</v>
      </c>
      <c r="C279" s="8" t="s">
        <v>341</v>
      </c>
      <c r="D279" s="8">
        <v>500</v>
      </c>
      <c r="E279" s="27" t="s">
        <v>654</v>
      </c>
      <c r="F279" s="28" t="s">
        <v>492</v>
      </c>
      <c r="G279" s="8">
        <v>500</v>
      </c>
      <c r="H279" s="10"/>
    </row>
    <row r="280" spans="1:8" ht="47.25" x14ac:dyDescent="0.25">
      <c r="A280" s="7" t="s">
        <v>794</v>
      </c>
      <c r="B280" s="9" t="s">
        <v>1</v>
      </c>
      <c r="C280" s="8" t="s">
        <v>341</v>
      </c>
      <c r="D280" s="8">
        <v>650</v>
      </c>
      <c r="E280" s="27" t="s">
        <v>376</v>
      </c>
      <c r="F280" s="28" t="s">
        <v>1460</v>
      </c>
      <c r="G280" s="8">
        <v>650</v>
      </c>
      <c r="H280" s="10"/>
    </row>
    <row r="281" spans="1:8" ht="47.25" x14ac:dyDescent="0.25">
      <c r="A281" s="7" t="s">
        <v>795</v>
      </c>
      <c r="B281" s="9" t="s">
        <v>2</v>
      </c>
      <c r="C281" s="8" t="s">
        <v>341</v>
      </c>
      <c r="D281" s="8">
        <v>300</v>
      </c>
      <c r="E281" s="27" t="s">
        <v>359</v>
      </c>
      <c r="F281" s="28" t="s">
        <v>532</v>
      </c>
      <c r="G281" s="8">
        <v>300</v>
      </c>
      <c r="H281" s="10"/>
    </row>
    <row r="282" spans="1:8" ht="47.25" x14ac:dyDescent="0.25">
      <c r="A282" s="7" t="s">
        <v>796</v>
      </c>
      <c r="B282" s="9" t="s">
        <v>3</v>
      </c>
      <c r="C282" s="8" t="s">
        <v>341</v>
      </c>
      <c r="D282" s="8">
        <v>400</v>
      </c>
      <c r="E282" s="27" t="s">
        <v>372</v>
      </c>
      <c r="F282" s="28" t="s">
        <v>1237</v>
      </c>
      <c r="G282" s="8">
        <v>400</v>
      </c>
      <c r="H282" s="10"/>
    </row>
    <row r="283" spans="1:8" ht="47.25" x14ac:dyDescent="0.25">
      <c r="A283" s="7" t="s">
        <v>797</v>
      </c>
      <c r="B283" s="9" t="s">
        <v>4</v>
      </c>
      <c r="C283" s="8" t="s">
        <v>341</v>
      </c>
      <c r="D283" s="8">
        <v>500</v>
      </c>
      <c r="E283" s="27" t="s">
        <v>387</v>
      </c>
      <c r="F283" s="28" t="s">
        <v>530</v>
      </c>
      <c r="G283" s="8">
        <v>700</v>
      </c>
      <c r="H283" s="10"/>
    </row>
    <row r="284" spans="1:8" ht="47.25" x14ac:dyDescent="0.25">
      <c r="A284" s="7" t="s">
        <v>798</v>
      </c>
      <c r="B284" s="9" t="s">
        <v>5</v>
      </c>
      <c r="C284" s="8" t="s">
        <v>341</v>
      </c>
      <c r="D284" s="8">
        <v>300</v>
      </c>
      <c r="E284" s="27" t="s">
        <v>359</v>
      </c>
      <c r="F284" s="28" t="s">
        <v>527</v>
      </c>
      <c r="G284" s="8">
        <v>300</v>
      </c>
      <c r="H284" s="10"/>
    </row>
    <row r="285" spans="1:8" ht="47.25" x14ac:dyDescent="0.25">
      <c r="A285" s="7" t="s">
        <v>799</v>
      </c>
      <c r="B285" s="9" t="s">
        <v>1512</v>
      </c>
      <c r="C285" s="8" t="s">
        <v>341</v>
      </c>
      <c r="D285" s="8">
        <v>400</v>
      </c>
      <c r="E285" s="27" t="s">
        <v>372</v>
      </c>
      <c r="F285" s="28" t="s">
        <v>514</v>
      </c>
      <c r="G285" s="8">
        <v>400</v>
      </c>
      <c r="H285" s="10"/>
    </row>
    <row r="286" spans="1:8" ht="31.5" x14ac:dyDescent="0.25">
      <c r="A286" s="7" t="s">
        <v>788</v>
      </c>
      <c r="B286" s="9" t="s">
        <v>516</v>
      </c>
      <c r="C286" s="8" t="s">
        <v>341</v>
      </c>
      <c r="D286" s="8"/>
      <c r="E286" s="27"/>
      <c r="F286" s="28" t="s">
        <v>1573</v>
      </c>
      <c r="G286" s="8">
        <v>400</v>
      </c>
      <c r="H286" s="10"/>
    </row>
    <row r="287" spans="1:8" ht="47.25" x14ac:dyDescent="0.25">
      <c r="A287" s="7" t="s">
        <v>789</v>
      </c>
      <c r="B287" s="9" t="s">
        <v>1513</v>
      </c>
      <c r="C287" s="8" t="s">
        <v>341</v>
      </c>
      <c r="D287" s="8">
        <v>600</v>
      </c>
      <c r="E287" s="27" t="s">
        <v>389</v>
      </c>
      <c r="F287" s="28" t="s">
        <v>564</v>
      </c>
      <c r="G287" s="8">
        <v>600</v>
      </c>
      <c r="H287" s="10"/>
    </row>
    <row r="288" spans="1:8" ht="47.25" x14ac:dyDescent="0.25">
      <c r="A288" s="7" t="s">
        <v>790</v>
      </c>
      <c r="B288" s="9" t="s">
        <v>1514</v>
      </c>
      <c r="C288" s="8" t="s">
        <v>341</v>
      </c>
      <c r="D288" s="8">
        <v>700</v>
      </c>
      <c r="E288" s="27" t="s">
        <v>889</v>
      </c>
      <c r="F288" s="28" t="s">
        <v>1458</v>
      </c>
      <c r="G288" s="8">
        <v>700</v>
      </c>
      <c r="H288" s="10"/>
    </row>
    <row r="289" spans="1:8" ht="47.25" x14ac:dyDescent="0.25">
      <c r="A289" s="7" t="s">
        <v>515</v>
      </c>
      <c r="B289" s="9" t="s">
        <v>1515</v>
      </c>
      <c r="C289" s="8" t="s">
        <v>341</v>
      </c>
      <c r="D289" s="8">
        <v>750</v>
      </c>
      <c r="E289" s="27" t="s">
        <v>370</v>
      </c>
      <c r="F289" s="28" t="s">
        <v>1574</v>
      </c>
      <c r="G289" s="8">
        <v>750</v>
      </c>
      <c r="H289" s="10"/>
    </row>
    <row r="290" spans="1:8" x14ac:dyDescent="0.2">
      <c r="A290" s="12" t="s">
        <v>34</v>
      </c>
      <c r="B290" s="6" t="s">
        <v>33</v>
      </c>
      <c r="C290" s="6"/>
      <c r="D290" s="6"/>
      <c r="E290" s="26"/>
      <c r="F290" s="12"/>
      <c r="G290" s="12"/>
      <c r="H290" s="12"/>
    </row>
    <row r="291" spans="1:8" ht="47.25" x14ac:dyDescent="0.25">
      <c r="A291" s="7" t="s">
        <v>800</v>
      </c>
      <c r="B291" s="9" t="s">
        <v>35</v>
      </c>
      <c r="C291" s="8" t="s">
        <v>362</v>
      </c>
      <c r="D291" s="8">
        <v>230</v>
      </c>
      <c r="E291" s="27" t="s">
        <v>1535</v>
      </c>
      <c r="F291" s="28" t="s">
        <v>532</v>
      </c>
      <c r="G291" s="8">
        <v>230</v>
      </c>
      <c r="H291" s="10"/>
    </row>
    <row r="292" spans="1:8" ht="47.25" x14ac:dyDescent="0.25">
      <c r="A292" s="7" t="s">
        <v>801</v>
      </c>
      <c r="B292" s="9" t="s">
        <v>36</v>
      </c>
      <c r="C292" s="8" t="s">
        <v>362</v>
      </c>
      <c r="D292" s="8">
        <v>300</v>
      </c>
      <c r="E292" s="27" t="s">
        <v>387</v>
      </c>
      <c r="F292" s="28" t="s">
        <v>574</v>
      </c>
      <c r="G292" s="8">
        <v>300</v>
      </c>
      <c r="H292" s="10"/>
    </row>
    <row r="293" spans="1:8" ht="47.25" x14ac:dyDescent="0.25">
      <c r="A293" s="7" t="s">
        <v>802</v>
      </c>
      <c r="B293" s="9" t="s">
        <v>37</v>
      </c>
      <c r="C293" s="8" t="s">
        <v>362</v>
      </c>
      <c r="D293" s="8">
        <v>400</v>
      </c>
      <c r="E293" s="27" t="s">
        <v>389</v>
      </c>
      <c r="F293" s="28" t="s">
        <v>1235</v>
      </c>
      <c r="G293" s="8">
        <v>400</v>
      </c>
      <c r="H293" s="10"/>
    </row>
    <row r="294" spans="1:8" ht="47.25" x14ac:dyDescent="0.25">
      <c r="A294" s="7" t="s">
        <v>803</v>
      </c>
      <c r="B294" s="9" t="s">
        <v>38</v>
      </c>
      <c r="C294" s="8" t="s">
        <v>362</v>
      </c>
      <c r="D294" s="8">
        <v>450</v>
      </c>
      <c r="E294" s="27" t="s">
        <v>889</v>
      </c>
      <c r="F294" s="28" t="s">
        <v>567</v>
      </c>
      <c r="G294" s="8">
        <v>450</v>
      </c>
      <c r="H294" s="10"/>
    </row>
    <row r="295" spans="1:8" ht="47.25" x14ac:dyDescent="0.25">
      <c r="A295" s="7" t="s">
        <v>804</v>
      </c>
      <c r="B295" s="9" t="s">
        <v>39</v>
      </c>
      <c r="C295" s="8" t="s">
        <v>362</v>
      </c>
      <c r="D295" s="8">
        <v>230</v>
      </c>
      <c r="E295" s="27" t="s">
        <v>359</v>
      </c>
      <c r="F295" s="28" t="s">
        <v>527</v>
      </c>
      <c r="G295" s="8">
        <v>230</v>
      </c>
      <c r="H295" s="10"/>
    </row>
    <row r="296" spans="1:8" ht="47.25" x14ac:dyDescent="0.25">
      <c r="A296" s="7" t="s">
        <v>805</v>
      </c>
      <c r="B296" s="9" t="s">
        <v>40</v>
      </c>
      <c r="C296" s="8" t="s">
        <v>362</v>
      </c>
      <c r="D296" s="8">
        <v>300</v>
      </c>
      <c r="E296" s="27" t="s">
        <v>372</v>
      </c>
      <c r="F296" s="28" t="s">
        <v>1237</v>
      </c>
      <c r="G296" s="8">
        <v>300</v>
      </c>
      <c r="H296" s="10"/>
    </row>
    <row r="297" spans="1:8" ht="47.25" x14ac:dyDescent="0.25">
      <c r="A297" s="7" t="s">
        <v>806</v>
      </c>
      <c r="B297" s="9" t="s">
        <v>41</v>
      </c>
      <c r="C297" s="8" t="s">
        <v>362</v>
      </c>
      <c r="D297" s="8">
        <v>400</v>
      </c>
      <c r="E297" s="27" t="s">
        <v>389</v>
      </c>
      <c r="F297" s="28" t="s">
        <v>1235</v>
      </c>
      <c r="G297" s="8">
        <v>400</v>
      </c>
      <c r="H297" s="10"/>
    </row>
    <row r="298" spans="1:8" ht="47.25" x14ac:dyDescent="0.25">
      <c r="A298" s="7" t="s">
        <v>807</v>
      </c>
      <c r="B298" s="9" t="s">
        <v>42</v>
      </c>
      <c r="C298" s="8" t="s">
        <v>362</v>
      </c>
      <c r="D298" s="8">
        <v>500</v>
      </c>
      <c r="E298" s="27" t="s">
        <v>370</v>
      </c>
      <c r="F298" s="28" t="s">
        <v>1575</v>
      </c>
      <c r="G298" s="8">
        <v>500</v>
      </c>
      <c r="H298" s="10"/>
    </row>
    <row r="299" spans="1:8" ht="47.25" x14ac:dyDescent="0.25">
      <c r="A299" s="7" t="s">
        <v>808</v>
      </c>
      <c r="B299" s="9" t="s">
        <v>43</v>
      </c>
      <c r="C299" s="8" t="s">
        <v>362</v>
      </c>
      <c r="D299" s="8">
        <v>380</v>
      </c>
      <c r="E299" s="27" t="s">
        <v>387</v>
      </c>
      <c r="F299" s="28" t="s">
        <v>574</v>
      </c>
      <c r="G299" s="8">
        <v>380</v>
      </c>
      <c r="H299" s="10"/>
    </row>
    <row r="300" spans="1:8" ht="47.25" x14ac:dyDescent="0.25">
      <c r="A300" s="7" t="s">
        <v>809</v>
      </c>
      <c r="B300" s="9" t="s">
        <v>44</v>
      </c>
      <c r="C300" s="8" t="s">
        <v>362</v>
      </c>
      <c r="D300" s="8">
        <v>250</v>
      </c>
      <c r="E300" s="27" t="s">
        <v>359</v>
      </c>
      <c r="F300" s="28" t="s">
        <v>532</v>
      </c>
      <c r="G300" s="8">
        <v>250</v>
      </c>
      <c r="H300" s="10"/>
    </row>
    <row r="301" spans="1:8" ht="47.25" x14ac:dyDescent="0.25">
      <c r="A301" s="7" t="s">
        <v>810</v>
      </c>
      <c r="B301" s="9" t="s">
        <v>45</v>
      </c>
      <c r="C301" s="8" t="s">
        <v>341</v>
      </c>
      <c r="D301" s="8">
        <v>900</v>
      </c>
      <c r="E301" s="27" t="s">
        <v>378</v>
      </c>
      <c r="F301" s="28" t="s">
        <v>1341</v>
      </c>
      <c r="G301" s="8">
        <v>900</v>
      </c>
      <c r="H301" s="10"/>
    </row>
    <row r="302" spans="1:8" ht="47.25" x14ac:dyDescent="0.25">
      <c r="A302" s="7" t="s">
        <v>811</v>
      </c>
      <c r="B302" s="9" t="s">
        <v>46</v>
      </c>
      <c r="C302" s="8" t="s">
        <v>341</v>
      </c>
      <c r="D302" s="8">
        <v>500</v>
      </c>
      <c r="E302" s="27" t="s">
        <v>376</v>
      </c>
      <c r="F302" s="28" t="s">
        <v>1088</v>
      </c>
      <c r="G302" s="8">
        <v>500</v>
      </c>
      <c r="H302" s="10"/>
    </row>
    <row r="303" spans="1:8" ht="47.25" x14ac:dyDescent="0.25">
      <c r="A303" s="7" t="s">
        <v>812</v>
      </c>
      <c r="B303" s="9" t="s">
        <v>47</v>
      </c>
      <c r="C303" s="8" t="s">
        <v>341</v>
      </c>
      <c r="D303" s="8">
        <v>550</v>
      </c>
      <c r="E303" s="27" t="s">
        <v>376</v>
      </c>
      <c r="F303" s="28" t="s">
        <v>1460</v>
      </c>
      <c r="G303" s="8">
        <v>550</v>
      </c>
      <c r="H303" s="10"/>
    </row>
    <row r="304" spans="1:8" ht="47.25" x14ac:dyDescent="0.25">
      <c r="A304" s="7" t="s">
        <v>813</v>
      </c>
      <c r="B304" s="9" t="s">
        <v>48</v>
      </c>
      <c r="C304" s="8" t="s">
        <v>341</v>
      </c>
      <c r="D304" s="8">
        <v>700</v>
      </c>
      <c r="E304" s="27" t="s">
        <v>378</v>
      </c>
      <c r="F304" s="28" t="s">
        <v>1089</v>
      </c>
      <c r="G304" s="8">
        <v>700</v>
      </c>
      <c r="H304" s="10"/>
    </row>
    <row r="305" spans="1:8" ht="47.25" x14ac:dyDescent="0.25">
      <c r="A305" s="7" t="s">
        <v>814</v>
      </c>
      <c r="B305" s="9" t="s">
        <v>49</v>
      </c>
      <c r="C305" s="8" t="s">
        <v>362</v>
      </c>
      <c r="D305" s="8">
        <v>60</v>
      </c>
      <c r="E305" s="27" t="s">
        <v>363</v>
      </c>
      <c r="F305" s="28" t="s">
        <v>1576</v>
      </c>
      <c r="G305" s="8">
        <v>60</v>
      </c>
      <c r="H305" s="10"/>
    </row>
    <row r="306" spans="1:8" ht="47.25" x14ac:dyDescent="0.25">
      <c r="A306" s="7" t="s">
        <v>815</v>
      </c>
      <c r="B306" s="9" t="s">
        <v>50</v>
      </c>
      <c r="C306" s="8" t="s">
        <v>362</v>
      </c>
      <c r="D306" s="8">
        <v>70</v>
      </c>
      <c r="E306" s="27" t="s">
        <v>359</v>
      </c>
      <c r="F306" s="28" t="s">
        <v>532</v>
      </c>
      <c r="G306" s="8">
        <v>70</v>
      </c>
      <c r="H306" s="10"/>
    </row>
    <row r="307" spans="1:8" ht="47.25" x14ac:dyDescent="0.25">
      <c r="A307" s="7" t="s">
        <v>816</v>
      </c>
      <c r="B307" s="9" t="s">
        <v>51</v>
      </c>
      <c r="C307" s="8" t="s">
        <v>362</v>
      </c>
      <c r="D307" s="8">
        <v>90</v>
      </c>
      <c r="E307" s="27" t="s">
        <v>359</v>
      </c>
      <c r="F307" s="28" t="s">
        <v>532</v>
      </c>
      <c r="G307" s="8">
        <v>90</v>
      </c>
      <c r="H307" s="10"/>
    </row>
    <row r="308" spans="1:8" ht="47.25" x14ac:dyDescent="0.25">
      <c r="A308" s="7" t="s">
        <v>817</v>
      </c>
      <c r="B308" s="9" t="s">
        <v>52</v>
      </c>
      <c r="C308" s="8" t="s">
        <v>362</v>
      </c>
      <c r="D308" s="8">
        <v>150</v>
      </c>
      <c r="E308" s="27" t="s">
        <v>387</v>
      </c>
      <c r="F308" s="28" t="s">
        <v>574</v>
      </c>
      <c r="G308" s="8">
        <v>150</v>
      </c>
      <c r="H308" s="10"/>
    </row>
    <row r="309" spans="1:8" ht="47.25" x14ac:dyDescent="0.25">
      <c r="A309" s="7" t="s">
        <v>818</v>
      </c>
      <c r="B309" s="9" t="s">
        <v>53</v>
      </c>
      <c r="C309" s="8" t="s">
        <v>362</v>
      </c>
      <c r="D309" s="8">
        <v>70</v>
      </c>
      <c r="E309" s="27" t="s">
        <v>359</v>
      </c>
      <c r="F309" s="28" t="s">
        <v>532</v>
      </c>
      <c r="G309" s="8">
        <v>70</v>
      </c>
      <c r="H309" s="10"/>
    </row>
    <row r="310" spans="1:8" ht="47.25" x14ac:dyDescent="0.25">
      <c r="A310" s="7" t="s">
        <v>819</v>
      </c>
      <c r="B310" s="9" t="s">
        <v>54</v>
      </c>
      <c r="C310" s="8" t="s">
        <v>362</v>
      </c>
      <c r="D310" s="8">
        <v>600</v>
      </c>
      <c r="E310" s="27" t="s">
        <v>370</v>
      </c>
      <c r="F310" s="28" t="s">
        <v>1218</v>
      </c>
      <c r="G310" s="8">
        <v>600</v>
      </c>
      <c r="H310" s="10"/>
    </row>
    <row r="311" spans="1:8" ht="47.25" x14ac:dyDescent="0.25">
      <c r="A311" s="7" t="s">
        <v>820</v>
      </c>
      <c r="B311" s="9" t="s">
        <v>55</v>
      </c>
      <c r="C311" s="8" t="s">
        <v>362</v>
      </c>
      <c r="D311" s="8">
        <v>300</v>
      </c>
      <c r="E311" s="27" t="s">
        <v>389</v>
      </c>
      <c r="F311" s="28" t="s">
        <v>564</v>
      </c>
      <c r="G311" s="8">
        <v>300</v>
      </c>
      <c r="H311" s="10"/>
    </row>
    <row r="312" spans="1:8" ht="47.25" x14ac:dyDescent="0.25">
      <c r="A312" s="7" t="s">
        <v>821</v>
      </c>
      <c r="B312" s="9" t="s">
        <v>56</v>
      </c>
      <c r="C312" s="8" t="s">
        <v>362</v>
      </c>
      <c r="D312" s="8">
        <v>500</v>
      </c>
      <c r="E312" s="27" t="s">
        <v>376</v>
      </c>
      <c r="F312" s="28" t="s">
        <v>1460</v>
      </c>
      <c r="G312" s="8">
        <v>500</v>
      </c>
      <c r="H312" s="10"/>
    </row>
    <row r="313" spans="1:8" ht="47.25" x14ac:dyDescent="0.25">
      <c r="A313" s="7" t="s">
        <v>822</v>
      </c>
      <c r="B313" s="9" t="s">
        <v>1530</v>
      </c>
      <c r="C313" s="8" t="s">
        <v>362</v>
      </c>
      <c r="D313" s="8">
        <v>120</v>
      </c>
      <c r="E313" s="27" t="s">
        <v>359</v>
      </c>
      <c r="F313" s="28" t="s">
        <v>527</v>
      </c>
      <c r="G313" s="8">
        <v>120</v>
      </c>
      <c r="H313" s="10"/>
    </row>
    <row r="314" spans="1:8" ht="47.25" x14ac:dyDescent="0.25">
      <c r="A314" s="7" t="s">
        <v>823</v>
      </c>
      <c r="B314" s="9" t="s">
        <v>1531</v>
      </c>
      <c r="C314" s="8" t="s">
        <v>362</v>
      </c>
      <c r="D314" s="8">
        <v>130</v>
      </c>
      <c r="E314" s="27" t="s">
        <v>359</v>
      </c>
      <c r="F314" s="28" t="s">
        <v>527</v>
      </c>
      <c r="G314" s="8">
        <v>130</v>
      </c>
      <c r="H314" s="10"/>
    </row>
    <row r="315" spans="1:8" ht="47.25" x14ac:dyDescent="0.25">
      <c r="A315" s="7" t="s">
        <v>824</v>
      </c>
      <c r="B315" s="9" t="s">
        <v>1532</v>
      </c>
      <c r="C315" s="8" t="s">
        <v>362</v>
      </c>
      <c r="D315" s="8">
        <v>150</v>
      </c>
      <c r="E315" s="27" t="s">
        <v>359</v>
      </c>
      <c r="F315" s="28" t="s">
        <v>532</v>
      </c>
      <c r="G315" s="8">
        <v>150</v>
      </c>
      <c r="H315" s="10"/>
    </row>
    <row r="316" spans="1:8" ht="47.25" x14ac:dyDescent="0.25">
      <c r="A316" s="7" t="s">
        <v>825</v>
      </c>
      <c r="B316" s="9" t="s">
        <v>1533</v>
      </c>
      <c r="C316" s="8" t="s">
        <v>341</v>
      </c>
      <c r="D316" s="8">
        <v>250</v>
      </c>
      <c r="E316" s="27" t="s">
        <v>387</v>
      </c>
      <c r="F316" s="28" t="s">
        <v>574</v>
      </c>
      <c r="G316" s="8">
        <v>250</v>
      </c>
      <c r="H316" s="10"/>
    </row>
    <row r="317" spans="1:8" ht="47.25" x14ac:dyDescent="0.25">
      <c r="A317" s="7" t="s">
        <v>826</v>
      </c>
      <c r="B317" s="9" t="s">
        <v>1534</v>
      </c>
      <c r="C317" s="8" t="s">
        <v>341</v>
      </c>
      <c r="D317" s="8">
        <v>100</v>
      </c>
      <c r="E317" s="27" t="s">
        <v>363</v>
      </c>
      <c r="F317" s="28" t="s">
        <v>560</v>
      </c>
      <c r="G317" s="8">
        <v>100</v>
      </c>
      <c r="H317" s="10"/>
    </row>
    <row r="318" spans="1:8" x14ac:dyDescent="0.2">
      <c r="A318" s="12" t="s">
        <v>1537</v>
      </c>
      <c r="B318" s="6" t="s">
        <v>1536</v>
      </c>
      <c r="C318" s="6"/>
      <c r="D318" s="6"/>
      <c r="E318" s="26"/>
      <c r="F318" s="12"/>
      <c r="G318" s="12"/>
      <c r="H318" s="12"/>
    </row>
    <row r="319" spans="1:8" ht="47.25" x14ac:dyDescent="0.25">
      <c r="A319" s="7" t="s">
        <v>831</v>
      </c>
      <c r="B319" s="9" t="s">
        <v>1538</v>
      </c>
      <c r="C319" s="8" t="s">
        <v>341</v>
      </c>
      <c r="D319" s="8">
        <v>400</v>
      </c>
      <c r="E319" s="27" t="s">
        <v>389</v>
      </c>
      <c r="F319" s="28" t="s">
        <v>1235</v>
      </c>
      <c r="G319" s="8">
        <v>400</v>
      </c>
      <c r="H319" s="10"/>
    </row>
    <row r="320" spans="1:8" ht="47.25" x14ac:dyDescent="0.25">
      <c r="A320" s="7" t="s">
        <v>832</v>
      </c>
      <c r="B320" s="9" t="s">
        <v>1539</v>
      </c>
      <c r="C320" s="8" t="s">
        <v>341</v>
      </c>
      <c r="D320" s="8">
        <v>550</v>
      </c>
      <c r="E320" s="27" t="s">
        <v>378</v>
      </c>
      <c r="F320" s="28" t="s">
        <v>1341</v>
      </c>
      <c r="G320" s="8">
        <v>550</v>
      </c>
      <c r="H320" s="10"/>
    </row>
    <row r="321" spans="1:8" ht="47.25" x14ac:dyDescent="0.25">
      <c r="A321" s="7" t="s">
        <v>833</v>
      </c>
      <c r="B321" s="9" t="s">
        <v>1540</v>
      </c>
      <c r="C321" s="8" t="s">
        <v>341</v>
      </c>
      <c r="D321" s="8">
        <v>600</v>
      </c>
      <c r="E321" s="27" t="s">
        <v>378</v>
      </c>
      <c r="F321" s="28" t="s">
        <v>1089</v>
      </c>
      <c r="G321" s="8">
        <v>600</v>
      </c>
      <c r="H321" s="10"/>
    </row>
    <row r="322" spans="1:8" ht="47.25" x14ac:dyDescent="0.25">
      <c r="A322" s="7" t="s">
        <v>834</v>
      </c>
      <c r="B322" s="9" t="s">
        <v>1541</v>
      </c>
      <c r="C322" s="8" t="s">
        <v>341</v>
      </c>
      <c r="D322" s="8">
        <v>900</v>
      </c>
      <c r="E322" s="27" t="s">
        <v>368</v>
      </c>
      <c r="F322" s="28" t="s">
        <v>505</v>
      </c>
      <c r="G322" s="8">
        <v>900</v>
      </c>
      <c r="H322" s="10"/>
    </row>
    <row r="323" spans="1:8" ht="47.25" x14ac:dyDescent="0.25">
      <c r="A323" s="7" t="s">
        <v>835</v>
      </c>
      <c r="B323" s="9" t="s">
        <v>418</v>
      </c>
      <c r="C323" s="8" t="s">
        <v>341</v>
      </c>
      <c r="D323" s="8">
        <v>1500</v>
      </c>
      <c r="E323" s="27" t="s">
        <v>886</v>
      </c>
      <c r="F323" s="28" t="s">
        <v>494</v>
      </c>
      <c r="G323" s="8">
        <v>1500</v>
      </c>
      <c r="H323" s="10"/>
    </row>
    <row r="324" spans="1:8" ht="47.25" x14ac:dyDescent="0.25">
      <c r="A324" s="7" t="s">
        <v>836</v>
      </c>
      <c r="B324" s="9" t="s">
        <v>419</v>
      </c>
      <c r="C324" s="8" t="s">
        <v>341</v>
      </c>
      <c r="D324" s="8">
        <v>1600</v>
      </c>
      <c r="E324" s="27" t="s">
        <v>442</v>
      </c>
      <c r="F324" s="28" t="s">
        <v>1478</v>
      </c>
      <c r="G324" s="8">
        <v>1600</v>
      </c>
      <c r="H324" s="10"/>
    </row>
    <row r="325" spans="1:8" ht="47.25" x14ac:dyDescent="0.25">
      <c r="A325" s="7" t="s">
        <v>837</v>
      </c>
      <c r="B325" s="9" t="s">
        <v>420</v>
      </c>
      <c r="C325" s="8" t="s">
        <v>341</v>
      </c>
      <c r="D325" s="8">
        <v>1800</v>
      </c>
      <c r="E325" s="27" t="s">
        <v>443</v>
      </c>
      <c r="F325" s="28" t="s">
        <v>1479</v>
      </c>
      <c r="G325" s="8">
        <v>1800</v>
      </c>
      <c r="H325" s="10"/>
    </row>
    <row r="326" spans="1:8" ht="47.25" x14ac:dyDescent="0.25">
      <c r="A326" s="7" t="s">
        <v>838</v>
      </c>
      <c r="B326" s="9" t="s">
        <v>421</v>
      </c>
      <c r="C326" s="8" t="s">
        <v>341</v>
      </c>
      <c r="D326" s="8">
        <v>2000</v>
      </c>
      <c r="E326" s="27" t="s">
        <v>444</v>
      </c>
      <c r="F326" s="28" t="s">
        <v>1480</v>
      </c>
      <c r="G326" s="8">
        <v>2000</v>
      </c>
      <c r="H326" s="10"/>
    </row>
    <row r="327" spans="1:8" ht="47.25" x14ac:dyDescent="0.25">
      <c r="A327" s="7" t="s">
        <v>839</v>
      </c>
      <c r="B327" s="9" t="s">
        <v>422</v>
      </c>
      <c r="C327" s="8" t="s">
        <v>341</v>
      </c>
      <c r="D327" s="8">
        <v>1800</v>
      </c>
      <c r="E327" s="27" t="s">
        <v>442</v>
      </c>
      <c r="F327" s="28" t="s">
        <v>1478</v>
      </c>
      <c r="G327" s="8">
        <v>1800</v>
      </c>
      <c r="H327" s="10"/>
    </row>
    <row r="328" spans="1:8" ht="47.25" x14ac:dyDescent="0.25">
      <c r="A328" s="7" t="s">
        <v>840</v>
      </c>
      <c r="B328" s="9" t="s">
        <v>423</v>
      </c>
      <c r="C328" s="8" t="s">
        <v>341</v>
      </c>
      <c r="D328" s="8">
        <v>1800</v>
      </c>
      <c r="E328" s="27" t="s">
        <v>443</v>
      </c>
      <c r="F328" s="28" t="s">
        <v>1317</v>
      </c>
      <c r="G328" s="10"/>
      <c r="H328" s="10"/>
    </row>
    <row r="329" spans="1:8" ht="47.25" x14ac:dyDescent="0.25">
      <c r="A329" s="7" t="s">
        <v>841</v>
      </c>
      <c r="B329" s="9" t="s">
        <v>424</v>
      </c>
      <c r="C329" s="8" t="s">
        <v>341</v>
      </c>
      <c r="D329" s="8">
        <v>1800</v>
      </c>
      <c r="E329" s="27" t="s">
        <v>442</v>
      </c>
      <c r="F329" s="28" t="s">
        <v>1317</v>
      </c>
      <c r="G329" s="10"/>
      <c r="H329" s="10"/>
    </row>
    <row r="330" spans="1:8" ht="47.25" x14ac:dyDescent="0.25">
      <c r="A330" s="7" t="s">
        <v>842</v>
      </c>
      <c r="B330" s="9" t="s">
        <v>425</v>
      </c>
      <c r="C330" s="8" t="s">
        <v>341</v>
      </c>
      <c r="D330" s="8">
        <v>1700</v>
      </c>
      <c r="E330" s="27" t="s">
        <v>886</v>
      </c>
      <c r="F330" s="28" t="s">
        <v>1317</v>
      </c>
      <c r="G330" s="10"/>
      <c r="H330" s="10"/>
    </row>
    <row r="331" spans="1:8" ht="47.25" x14ac:dyDescent="0.25">
      <c r="A331" s="7" t="s">
        <v>843</v>
      </c>
      <c r="B331" s="9" t="s">
        <v>426</v>
      </c>
      <c r="C331" s="8" t="s">
        <v>341</v>
      </c>
      <c r="D331" s="8">
        <v>1000</v>
      </c>
      <c r="E331" s="27" t="s">
        <v>31</v>
      </c>
      <c r="F331" s="28" t="s">
        <v>1317</v>
      </c>
      <c r="G331" s="10"/>
      <c r="H331" s="10"/>
    </row>
    <row r="332" spans="1:8" ht="47.25" x14ac:dyDescent="0.25">
      <c r="A332" s="7" t="s">
        <v>844</v>
      </c>
      <c r="B332" s="9" t="s">
        <v>430</v>
      </c>
      <c r="C332" s="8" t="s">
        <v>341</v>
      </c>
      <c r="D332" s="8">
        <v>1300</v>
      </c>
      <c r="E332" s="27" t="s">
        <v>32</v>
      </c>
      <c r="F332" s="28" t="s">
        <v>1317</v>
      </c>
      <c r="G332" s="10"/>
      <c r="H332" s="10"/>
    </row>
    <row r="333" spans="1:8" ht="47.25" x14ac:dyDescent="0.25">
      <c r="A333" s="7" t="s">
        <v>845</v>
      </c>
      <c r="B333" s="9" t="s">
        <v>431</v>
      </c>
      <c r="C333" s="8" t="s">
        <v>341</v>
      </c>
      <c r="D333" s="8">
        <v>1800</v>
      </c>
      <c r="E333" s="27" t="s">
        <v>443</v>
      </c>
      <c r="F333" s="28" t="s">
        <v>1317</v>
      </c>
      <c r="G333" s="10"/>
      <c r="H333" s="10"/>
    </row>
    <row r="334" spans="1:8" ht="47.25" x14ac:dyDescent="0.25">
      <c r="A334" s="7" t="s">
        <v>846</v>
      </c>
      <c r="B334" s="9" t="s">
        <v>432</v>
      </c>
      <c r="C334" s="8" t="s">
        <v>341</v>
      </c>
      <c r="D334" s="8">
        <v>2000</v>
      </c>
      <c r="E334" s="27" t="s">
        <v>442</v>
      </c>
      <c r="F334" s="28" t="s">
        <v>1317</v>
      </c>
      <c r="G334" s="10"/>
      <c r="H334" s="10"/>
    </row>
    <row r="335" spans="1:8" ht="47.25" x14ac:dyDescent="0.25">
      <c r="A335" s="7" t="s">
        <v>847</v>
      </c>
      <c r="B335" s="9" t="s">
        <v>433</v>
      </c>
      <c r="C335" s="8" t="s">
        <v>341</v>
      </c>
      <c r="D335" s="8">
        <v>1300</v>
      </c>
      <c r="E335" s="27" t="s">
        <v>886</v>
      </c>
      <c r="F335" s="28" t="s">
        <v>1317</v>
      </c>
      <c r="G335" s="10"/>
      <c r="H335" s="10"/>
    </row>
    <row r="336" spans="1:8" ht="47.25" x14ac:dyDescent="0.25">
      <c r="A336" s="7" t="s">
        <v>848</v>
      </c>
      <c r="B336" s="9" t="s">
        <v>434</v>
      </c>
      <c r="C336" s="8" t="s">
        <v>341</v>
      </c>
      <c r="D336" s="8">
        <v>1000</v>
      </c>
      <c r="E336" s="27" t="s">
        <v>368</v>
      </c>
      <c r="F336" s="28" t="s">
        <v>1317</v>
      </c>
      <c r="G336" s="10"/>
      <c r="H336" s="10"/>
    </row>
    <row r="337" spans="1:8" ht="47.25" x14ac:dyDescent="0.25">
      <c r="A337" s="7" t="s">
        <v>849</v>
      </c>
      <c r="B337" s="9" t="s">
        <v>435</v>
      </c>
      <c r="C337" s="8" t="s">
        <v>341</v>
      </c>
      <c r="D337" s="8">
        <v>1700</v>
      </c>
      <c r="E337" s="27" t="s">
        <v>442</v>
      </c>
      <c r="F337" s="28" t="s">
        <v>1317</v>
      </c>
      <c r="G337" s="10"/>
      <c r="H337" s="10"/>
    </row>
    <row r="338" spans="1:8" ht="47.25" x14ac:dyDescent="0.25">
      <c r="A338" s="7" t="s">
        <v>850</v>
      </c>
      <c r="B338" s="9" t="s">
        <v>436</v>
      </c>
      <c r="C338" s="8" t="s">
        <v>362</v>
      </c>
      <c r="D338" s="8">
        <v>900</v>
      </c>
      <c r="E338" s="27" t="s">
        <v>378</v>
      </c>
      <c r="F338" s="28" t="s">
        <v>1317</v>
      </c>
      <c r="G338" s="10"/>
      <c r="H338" s="10"/>
    </row>
    <row r="339" spans="1:8" ht="47.25" x14ac:dyDescent="0.25">
      <c r="A339" s="7" t="s">
        <v>851</v>
      </c>
      <c r="B339" s="9" t="s">
        <v>437</v>
      </c>
      <c r="C339" s="8" t="s">
        <v>362</v>
      </c>
      <c r="D339" s="8">
        <v>1000</v>
      </c>
      <c r="E339" s="27" t="s">
        <v>1399</v>
      </c>
      <c r="F339" s="28" t="s">
        <v>1317</v>
      </c>
      <c r="G339" s="10"/>
      <c r="H339" s="10"/>
    </row>
    <row r="340" spans="1:8" ht="47.25" x14ac:dyDescent="0.25">
      <c r="A340" s="7" t="s">
        <v>852</v>
      </c>
      <c r="B340" s="9" t="s">
        <v>438</v>
      </c>
      <c r="C340" s="8" t="s">
        <v>362</v>
      </c>
      <c r="D340" s="8">
        <v>1100</v>
      </c>
      <c r="E340" s="27" t="s">
        <v>31</v>
      </c>
      <c r="F340" s="28" t="s">
        <v>1317</v>
      </c>
      <c r="G340" s="10"/>
      <c r="H340" s="10"/>
    </row>
    <row r="341" spans="1:8" ht="47.25" x14ac:dyDescent="0.25">
      <c r="A341" s="7" t="s">
        <v>853</v>
      </c>
      <c r="B341" s="9" t="s">
        <v>439</v>
      </c>
      <c r="C341" s="8" t="s">
        <v>362</v>
      </c>
      <c r="D341" s="8">
        <v>1400</v>
      </c>
      <c r="E341" s="27" t="s">
        <v>1399</v>
      </c>
      <c r="F341" s="28" t="s">
        <v>1317</v>
      </c>
      <c r="G341" s="10"/>
      <c r="H341" s="10"/>
    </row>
    <row r="342" spans="1:8" ht="47.25" x14ac:dyDescent="0.25">
      <c r="A342" s="7" t="s">
        <v>854</v>
      </c>
      <c r="B342" s="9" t="s">
        <v>440</v>
      </c>
      <c r="C342" s="8" t="s">
        <v>362</v>
      </c>
      <c r="D342" s="8">
        <v>300</v>
      </c>
      <c r="E342" s="27" t="s">
        <v>389</v>
      </c>
      <c r="F342" s="28" t="s">
        <v>1317</v>
      </c>
      <c r="G342" s="10"/>
      <c r="H342" s="10"/>
    </row>
    <row r="343" spans="1:8" ht="47.25" x14ac:dyDescent="0.25">
      <c r="A343" s="7" t="s">
        <v>855</v>
      </c>
      <c r="B343" s="9" t="s">
        <v>441</v>
      </c>
      <c r="C343" s="8" t="s">
        <v>362</v>
      </c>
      <c r="D343" s="8">
        <v>190</v>
      </c>
      <c r="E343" s="27" t="s">
        <v>372</v>
      </c>
      <c r="F343" s="28" t="s">
        <v>1317</v>
      </c>
      <c r="G343" s="10"/>
      <c r="H343" s="10"/>
    </row>
    <row r="344" spans="1:8" x14ac:dyDescent="0.2">
      <c r="A344" s="12" t="s">
        <v>446</v>
      </c>
      <c r="B344" s="6" t="s">
        <v>445</v>
      </c>
      <c r="C344" s="6"/>
      <c r="D344" s="6"/>
      <c r="E344" s="26"/>
      <c r="F344" s="10"/>
      <c r="G344" s="10"/>
      <c r="H344" s="10"/>
    </row>
    <row r="345" spans="1:8" ht="47.25" x14ac:dyDescent="0.25">
      <c r="A345" s="7" t="s">
        <v>827</v>
      </c>
      <c r="B345" s="9" t="s">
        <v>447</v>
      </c>
      <c r="C345" s="8" t="s">
        <v>362</v>
      </c>
      <c r="D345" s="8">
        <v>600</v>
      </c>
      <c r="E345" s="27" t="s">
        <v>376</v>
      </c>
      <c r="F345" s="28" t="s">
        <v>1317</v>
      </c>
      <c r="G345" s="10"/>
      <c r="H345" s="10"/>
    </row>
    <row r="346" spans="1:8" ht="47.25" x14ac:dyDescent="0.25">
      <c r="A346" s="7" t="s">
        <v>828</v>
      </c>
      <c r="B346" s="9" t="s">
        <v>448</v>
      </c>
      <c r="C346" s="8" t="s">
        <v>362</v>
      </c>
      <c r="D346" s="8">
        <v>550</v>
      </c>
      <c r="E346" s="27" t="s">
        <v>370</v>
      </c>
      <c r="F346" s="28" t="s">
        <v>1317</v>
      </c>
      <c r="G346" s="10"/>
      <c r="H346" s="10"/>
    </row>
    <row r="347" spans="1:8" ht="47.25" x14ac:dyDescent="0.25">
      <c r="A347" s="7" t="s">
        <v>829</v>
      </c>
      <c r="B347" s="9" t="s">
        <v>449</v>
      </c>
      <c r="C347" s="8" t="s">
        <v>362</v>
      </c>
      <c r="D347" s="8">
        <v>700</v>
      </c>
      <c r="E347" s="27" t="s">
        <v>1449</v>
      </c>
      <c r="F347" s="28" t="s">
        <v>1317</v>
      </c>
      <c r="G347" s="10"/>
      <c r="H347" s="10"/>
    </row>
    <row r="348" spans="1:8" ht="47.25" x14ac:dyDescent="0.25">
      <c r="A348" s="7" t="s">
        <v>830</v>
      </c>
      <c r="B348" s="9" t="s">
        <v>450</v>
      </c>
      <c r="C348" s="8" t="s">
        <v>362</v>
      </c>
      <c r="D348" s="8">
        <v>900</v>
      </c>
      <c r="E348" s="27" t="s">
        <v>1399</v>
      </c>
      <c r="F348" s="28" t="s">
        <v>1317</v>
      </c>
      <c r="G348" s="10"/>
      <c r="H348" s="10"/>
    </row>
    <row r="349" spans="1:8" x14ac:dyDescent="0.2">
      <c r="A349" s="12" t="s">
        <v>452</v>
      </c>
      <c r="B349" s="6" t="s">
        <v>451</v>
      </c>
      <c r="C349" s="6"/>
      <c r="D349" s="6"/>
      <c r="E349" s="26"/>
      <c r="F349" s="10"/>
      <c r="G349" s="10"/>
      <c r="H349" s="10"/>
    </row>
    <row r="350" spans="1:8" ht="47.25" x14ac:dyDescent="0.25">
      <c r="A350" s="7" t="s">
        <v>856</v>
      </c>
      <c r="B350" s="9" t="s">
        <v>453</v>
      </c>
      <c r="C350" s="8" t="s">
        <v>1729</v>
      </c>
      <c r="D350" s="8" t="s">
        <v>154</v>
      </c>
      <c r="E350" s="27" t="s">
        <v>389</v>
      </c>
      <c r="F350" s="28" t="s">
        <v>1317</v>
      </c>
      <c r="G350" s="10"/>
      <c r="H350" s="10"/>
    </row>
    <row r="351" spans="1:8" ht="47.25" x14ac:dyDescent="0.25">
      <c r="A351" s="7" t="s">
        <v>857</v>
      </c>
      <c r="B351" s="9" t="s">
        <v>454</v>
      </c>
      <c r="C351" s="8" t="s">
        <v>1729</v>
      </c>
      <c r="D351" s="8" t="s">
        <v>155</v>
      </c>
      <c r="E351" s="27" t="s">
        <v>378</v>
      </c>
      <c r="F351" s="28" t="s">
        <v>1317</v>
      </c>
      <c r="G351" s="10"/>
      <c r="H351" s="10"/>
    </row>
    <row r="352" spans="1:8" ht="47.25" x14ac:dyDescent="0.25">
      <c r="A352" s="7" t="s">
        <v>858</v>
      </c>
      <c r="B352" s="9" t="s">
        <v>455</v>
      </c>
      <c r="C352" s="8" t="s">
        <v>1729</v>
      </c>
      <c r="D352" s="8" t="s">
        <v>156</v>
      </c>
      <c r="E352" s="27" t="s">
        <v>886</v>
      </c>
      <c r="F352" s="28" t="s">
        <v>1317</v>
      </c>
      <c r="G352" s="10"/>
      <c r="H352" s="10"/>
    </row>
    <row r="353" spans="1:8" ht="47.25" x14ac:dyDescent="0.25">
      <c r="A353" s="7" t="s">
        <v>859</v>
      </c>
      <c r="B353" s="9" t="s">
        <v>456</v>
      </c>
      <c r="C353" s="8" t="s">
        <v>1729</v>
      </c>
      <c r="D353" s="8" t="s">
        <v>157</v>
      </c>
      <c r="E353" s="27" t="s">
        <v>378</v>
      </c>
      <c r="F353" s="28" t="s">
        <v>1317</v>
      </c>
      <c r="G353" s="10"/>
      <c r="H353" s="10"/>
    </row>
    <row r="354" spans="1:8" ht="47.25" x14ac:dyDescent="0.25">
      <c r="A354" s="7" t="s">
        <v>860</v>
      </c>
      <c r="B354" s="9" t="s">
        <v>457</v>
      </c>
      <c r="C354" s="8" t="s">
        <v>1729</v>
      </c>
      <c r="D354" s="8" t="s">
        <v>155</v>
      </c>
      <c r="E354" s="27" t="s">
        <v>370</v>
      </c>
      <c r="F354" s="28" t="s">
        <v>1317</v>
      </c>
      <c r="G354" s="10"/>
      <c r="H354" s="10"/>
    </row>
    <row r="355" spans="1:8" ht="47.25" x14ac:dyDescent="0.25">
      <c r="A355" s="7" t="s">
        <v>861</v>
      </c>
      <c r="B355" s="9" t="s">
        <v>458</v>
      </c>
      <c r="C355" s="8" t="s">
        <v>1729</v>
      </c>
      <c r="D355" s="8" t="s">
        <v>158</v>
      </c>
      <c r="E355" s="27" t="s">
        <v>389</v>
      </c>
      <c r="F355" s="28" t="s">
        <v>1317</v>
      </c>
      <c r="G355" s="10"/>
      <c r="H355" s="10"/>
    </row>
    <row r="356" spans="1:8" ht="47.25" x14ac:dyDescent="0.25">
      <c r="A356" s="7" t="s">
        <v>862</v>
      </c>
      <c r="B356" s="9" t="s">
        <v>459</v>
      </c>
      <c r="C356" s="8" t="s">
        <v>1729</v>
      </c>
      <c r="D356" s="8" t="s">
        <v>159</v>
      </c>
      <c r="E356" s="27" t="s">
        <v>372</v>
      </c>
      <c r="F356" s="28" t="s">
        <v>1317</v>
      </c>
      <c r="G356" s="10"/>
      <c r="H356" s="10"/>
    </row>
    <row r="357" spans="1:8" ht="47.25" x14ac:dyDescent="0.25">
      <c r="A357" s="7" t="s">
        <v>863</v>
      </c>
      <c r="B357" s="9" t="s">
        <v>460</v>
      </c>
      <c r="C357" s="8" t="s">
        <v>1729</v>
      </c>
      <c r="D357" s="8" t="s">
        <v>156</v>
      </c>
      <c r="E357" s="27" t="s">
        <v>378</v>
      </c>
      <c r="F357" s="28" t="s">
        <v>1317</v>
      </c>
      <c r="G357" s="10"/>
      <c r="H357" s="10"/>
    </row>
    <row r="358" spans="1:8" ht="47.25" x14ac:dyDescent="0.25">
      <c r="A358" s="7" t="s">
        <v>864</v>
      </c>
      <c r="B358" s="9" t="s">
        <v>461</v>
      </c>
      <c r="C358" s="8" t="s">
        <v>341</v>
      </c>
      <c r="D358" s="8" t="s">
        <v>160</v>
      </c>
      <c r="E358" s="27" t="s">
        <v>370</v>
      </c>
      <c r="F358" s="28" t="s">
        <v>1317</v>
      </c>
      <c r="G358" s="10"/>
      <c r="H358" s="10"/>
    </row>
    <row r="359" spans="1:8" ht="47.25" x14ac:dyDescent="0.25">
      <c r="A359" s="7" t="s">
        <v>865</v>
      </c>
      <c r="B359" s="9" t="s">
        <v>1364</v>
      </c>
      <c r="C359" s="8" t="s">
        <v>341</v>
      </c>
      <c r="D359" s="8" t="s">
        <v>161</v>
      </c>
      <c r="E359" s="27" t="s">
        <v>886</v>
      </c>
      <c r="F359" s="28" t="s">
        <v>1317</v>
      </c>
      <c r="G359" s="10"/>
      <c r="H359" s="10"/>
    </row>
    <row r="360" spans="1:8" ht="47.25" x14ac:dyDescent="0.25">
      <c r="A360" s="7" t="s">
        <v>866</v>
      </c>
      <c r="B360" s="9" t="s">
        <v>1365</v>
      </c>
      <c r="C360" s="8" t="s">
        <v>341</v>
      </c>
      <c r="D360" s="8" t="s">
        <v>162</v>
      </c>
      <c r="E360" s="27" t="s">
        <v>378</v>
      </c>
      <c r="F360" s="28" t="s">
        <v>1317</v>
      </c>
      <c r="G360" s="10"/>
      <c r="H360" s="10"/>
    </row>
    <row r="361" spans="1:8" ht="47.25" x14ac:dyDescent="0.25">
      <c r="A361" s="7" t="s">
        <v>867</v>
      </c>
      <c r="B361" s="9" t="s">
        <v>1366</v>
      </c>
      <c r="C361" s="8" t="s">
        <v>1729</v>
      </c>
      <c r="D361" s="8" t="s">
        <v>163</v>
      </c>
      <c r="E361" s="27" t="s">
        <v>372</v>
      </c>
      <c r="F361" s="28" t="s">
        <v>1317</v>
      </c>
      <c r="G361" s="10"/>
      <c r="H361" s="10"/>
    </row>
    <row r="362" spans="1:8" ht="47.25" x14ac:dyDescent="0.25">
      <c r="A362" s="7" t="s">
        <v>868</v>
      </c>
      <c r="B362" s="9" t="s">
        <v>1367</v>
      </c>
      <c r="C362" s="8" t="s">
        <v>1729</v>
      </c>
      <c r="D362" s="8" t="s">
        <v>158</v>
      </c>
      <c r="E362" s="27" t="s">
        <v>387</v>
      </c>
      <c r="F362" s="28" t="s">
        <v>1317</v>
      </c>
      <c r="G362" s="10"/>
      <c r="H362" s="10"/>
    </row>
    <row r="363" spans="1:8" ht="47.25" x14ac:dyDescent="0.25">
      <c r="A363" s="7" t="s">
        <v>869</v>
      </c>
      <c r="B363" s="9" t="s">
        <v>1368</v>
      </c>
      <c r="C363" s="8" t="s">
        <v>1729</v>
      </c>
      <c r="D363" s="8" t="s">
        <v>164</v>
      </c>
      <c r="E363" s="27" t="s">
        <v>363</v>
      </c>
      <c r="F363" s="28" t="s">
        <v>1317</v>
      </c>
      <c r="G363" s="10"/>
      <c r="H363" s="10"/>
    </row>
    <row r="364" spans="1:8" ht="47.25" x14ac:dyDescent="0.25">
      <c r="A364" s="7" t="s">
        <v>870</v>
      </c>
      <c r="B364" s="9" t="s">
        <v>1369</v>
      </c>
      <c r="C364" s="8" t="s">
        <v>1729</v>
      </c>
      <c r="D364" s="8" t="s">
        <v>165</v>
      </c>
      <c r="E364" s="27" t="s">
        <v>357</v>
      </c>
      <c r="F364" s="28" t="s">
        <v>1317</v>
      </c>
      <c r="G364" s="10"/>
      <c r="H364" s="10"/>
    </row>
    <row r="365" spans="1:8" ht="47.25" x14ac:dyDescent="0.25">
      <c r="A365" s="7" t="s">
        <v>871</v>
      </c>
      <c r="B365" s="9" t="s">
        <v>1370</v>
      </c>
      <c r="C365" s="8" t="s">
        <v>1729</v>
      </c>
      <c r="D365" s="8" t="s">
        <v>157</v>
      </c>
      <c r="E365" s="27" t="s">
        <v>370</v>
      </c>
      <c r="F365" s="28" t="s">
        <v>1317</v>
      </c>
      <c r="G365" s="10"/>
      <c r="H365" s="10"/>
    </row>
    <row r="366" spans="1:8" ht="47.25" x14ac:dyDescent="0.25">
      <c r="A366" s="7" t="s">
        <v>872</v>
      </c>
      <c r="B366" s="9" t="s">
        <v>1371</v>
      </c>
      <c r="C366" s="8" t="s">
        <v>341</v>
      </c>
      <c r="D366" s="8" t="s">
        <v>166</v>
      </c>
      <c r="E366" s="27" t="s">
        <v>372</v>
      </c>
      <c r="F366" s="28" t="s">
        <v>1317</v>
      </c>
      <c r="G366" s="10"/>
      <c r="H366" s="10"/>
    </row>
    <row r="367" spans="1:8" ht="47.25" x14ac:dyDescent="0.25">
      <c r="A367" s="7" t="s">
        <v>85</v>
      </c>
      <c r="B367" s="9" t="s">
        <v>1372</v>
      </c>
      <c r="C367" s="8" t="s">
        <v>1729</v>
      </c>
      <c r="D367" s="8" t="s">
        <v>167</v>
      </c>
      <c r="E367" s="27" t="s">
        <v>370</v>
      </c>
      <c r="F367" s="28" t="s">
        <v>1317</v>
      </c>
      <c r="G367" s="10"/>
      <c r="H367" s="10"/>
    </row>
    <row r="368" spans="1:8" ht="47.25" customHeight="1" x14ac:dyDescent="0.25">
      <c r="A368" s="7" t="s">
        <v>86</v>
      </c>
      <c r="B368" s="9" t="s">
        <v>1373</v>
      </c>
      <c r="C368" s="8" t="s">
        <v>1729</v>
      </c>
      <c r="D368" s="8" t="s">
        <v>168</v>
      </c>
      <c r="E368" s="27" t="s">
        <v>389</v>
      </c>
      <c r="F368" s="28" t="s">
        <v>1317</v>
      </c>
      <c r="G368" s="10"/>
      <c r="H368" s="10"/>
    </row>
    <row r="369" spans="1:8" ht="47.25" x14ac:dyDescent="0.25">
      <c r="A369" s="7" t="s">
        <v>87</v>
      </c>
      <c r="B369" s="9" t="s">
        <v>1374</v>
      </c>
      <c r="C369" s="8" t="s">
        <v>1729</v>
      </c>
      <c r="D369" s="8" t="s">
        <v>157</v>
      </c>
      <c r="E369" s="27" t="s">
        <v>389</v>
      </c>
      <c r="F369" s="28" t="s">
        <v>1317</v>
      </c>
      <c r="G369" s="10"/>
      <c r="H369" s="10"/>
    </row>
    <row r="370" spans="1:8" ht="47.25" x14ac:dyDescent="0.25">
      <c r="A370" s="7" t="s">
        <v>88</v>
      </c>
      <c r="B370" s="9" t="s">
        <v>1375</v>
      </c>
      <c r="C370" s="8" t="s">
        <v>1729</v>
      </c>
      <c r="D370" s="8" t="s">
        <v>169</v>
      </c>
      <c r="E370" s="27" t="s">
        <v>363</v>
      </c>
      <c r="F370" s="28" t="s">
        <v>1317</v>
      </c>
      <c r="G370" s="10"/>
      <c r="H370" s="10"/>
    </row>
    <row r="371" spans="1:8" ht="47.25" x14ac:dyDescent="0.25">
      <c r="A371" s="7" t="s">
        <v>89</v>
      </c>
      <c r="B371" s="9" t="s">
        <v>1376</v>
      </c>
      <c r="C371" s="8" t="s">
        <v>1729</v>
      </c>
      <c r="D371" s="8" t="s">
        <v>170</v>
      </c>
      <c r="E371" s="27" t="s">
        <v>357</v>
      </c>
      <c r="F371" s="28" t="s">
        <v>1317</v>
      </c>
      <c r="G371" s="10"/>
      <c r="H371" s="10"/>
    </row>
    <row r="372" spans="1:8" ht="47.25" x14ac:dyDescent="0.25">
      <c r="A372" s="7" t="s">
        <v>90</v>
      </c>
      <c r="B372" s="9" t="s">
        <v>1377</v>
      </c>
      <c r="C372" s="8" t="s">
        <v>1432</v>
      </c>
      <c r="D372" s="8" t="s">
        <v>158</v>
      </c>
      <c r="E372" s="27" t="s">
        <v>387</v>
      </c>
      <c r="F372" s="28" t="s">
        <v>1317</v>
      </c>
      <c r="G372" s="10"/>
      <c r="H372" s="10"/>
    </row>
    <row r="373" spans="1:8" ht="47.25" x14ac:dyDescent="0.25">
      <c r="A373" s="7" t="s">
        <v>91</v>
      </c>
      <c r="B373" s="9" t="s">
        <v>1378</v>
      </c>
      <c r="C373" s="8" t="s">
        <v>1394</v>
      </c>
      <c r="D373" s="8" t="s">
        <v>166</v>
      </c>
      <c r="E373" s="27" t="s">
        <v>378</v>
      </c>
      <c r="F373" s="28" t="s">
        <v>1317</v>
      </c>
      <c r="G373" s="10"/>
      <c r="H373" s="10"/>
    </row>
    <row r="374" spans="1:8" ht="47.25" x14ac:dyDescent="0.25">
      <c r="A374" s="7" t="s">
        <v>92</v>
      </c>
      <c r="B374" s="9" t="s">
        <v>1379</v>
      </c>
      <c r="C374" s="8" t="s">
        <v>1729</v>
      </c>
      <c r="D374" s="8" t="s">
        <v>171</v>
      </c>
      <c r="E374" s="27" t="s">
        <v>357</v>
      </c>
      <c r="F374" s="28" t="s">
        <v>1317</v>
      </c>
      <c r="G374" s="10"/>
      <c r="H374" s="10"/>
    </row>
    <row r="375" spans="1:8" ht="47.25" x14ac:dyDescent="0.25">
      <c r="A375" s="7" t="s">
        <v>1149</v>
      </c>
      <c r="B375" s="9" t="s">
        <v>1380</v>
      </c>
      <c r="C375" s="8" t="s">
        <v>1729</v>
      </c>
      <c r="D375" s="8" t="s">
        <v>172</v>
      </c>
      <c r="E375" s="27" t="s">
        <v>363</v>
      </c>
      <c r="F375" s="28" t="s">
        <v>1317</v>
      </c>
      <c r="G375" s="10"/>
      <c r="H375" s="10"/>
    </row>
    <row r="376" spans="1:8" ht="47.25" x14ac:dyDescent="0.25">
      <c r="A376" s="7" t="s">
        <v>1150</v>
      </c>
      <c r="B376" s="9" t="s">
        <v>1381</v>
      </c>
      <c r="C376" s="8" t="s">
        <v>1729</v>
      </c>
      <c r="D376" s="8" t="s">
        <v>173</v>
      </c>
      <c r="E376" s="27" t="s">
        <v>389</v>
      </c>
      <c r="F376" s="28" t="s">
        <v>1317</v>
      </c>
      <c r="G376" s="10"/>
      <c r="H376" s="10"/>
    </row>
    <row r="377" spans="1:8" ht="47.25" x14ac:dyDescent="0.25">
      <c r="A377" s="7" t="s">
        <v>1151</v>
      </c>
      <c r="B377" s="9" t="s">
        <v>1382</v>
      </c>
      <c r="C377" s="8" t="s">
        <v>1743</v>
      </c>
      <c r="D377" s="8" t="s">
        <v>174</v>
      </c>
      <c r="E377" s="27" t="s">
        <v>389</v>
      </c>
      <c r="F377" s="28" t="s">
        <v>1317</v>
      </c>
      <c r="G377" s="10"/>
      <c r="H377" s="10"/>
    </row>
    <row r="378" spans="1:8" ht="55.5" customHeight="1" x14ac:dyDescent="0.25">
      <c r="A378" s="7" t="s">
        <v>1152</v>
      </c>
      <c r="B378" s="9" t="s">
        <v>1383</v>
      </c>
      <c r="C378" s="8" t="s">
        <v>1729</v>
      </c>
      <c r="D378" s="8" t="s">
        <v>175</v>
      </c>
      <c r="E378" s="27" t="s">
        <v>378</v>
      </c>
      <c r="F378" s="28" t="s">
        <v>1317</v>
      </c>
      <c r="G378" s="10"/>
      <c r="H378" s="10"/>
    </row>
    <row r="379" spans="1:8" ht="55.5" customHeight="1" x14ac:dyDescent="0.25">
      <c r="A379" s="7" t="s">
        <v>1153</v>
      </c>
      <c r="B379" s="9" t="s">
        <v>1384</v>
      </c>
      <c r="C379" s="8" t="s">
        <v>1729</v>
      </c>
      <c r="D379" s="8" t="s">
        <v>175</v>
      </c>
      <c r="E379" s="27" t="s">
        <v>1597</v>
      </c>
      <c r="F379" s="28" t="s">
        <v>1317</v>
      </c>
      <c r="G379" s="10"/>
      <c r="H379" s="10"/>
    </row>
    <row r="380" spans="1:8" ht="47.25" x14ac:dyDescent="0.25">
      <c r="A380" s="7" t="s">
        <v>1154</v>
      </c>
      <c r="B380" s="9" t="s">
        <v>1385</v>
      </c>
      <c r="C380" s="8" t="s">
        <v>1729</v>
      </c>
      <c r="D380" s="8" t="s">
        <v>176</v>
      </c>
      <c r="E380" s="27" t="s">
        <v>31</v>
      </c>
      <c r="F380" s="28" t="s">
        <v>1317</v>
      </c>
      <c r="G380" s="10"/>
      <c r="H380" s="10"/>
    </row>
    <row r="381" spans="1:8" ht="47.25" x14ac:dyDescent="0.25">
      <c r="A381" s="7" t="s">
        <v>1155</v>
      </c>
      <c r="B381" s="9" t="s">
        <v>1386</v>
      </c>
      <c r="C381" s="8" t="s">
        <v>1729</v>
      </c>
      <c r="D381" s="8" t="s">
        <v>177</v>
      </c>
      <c r="E381" s="27" t="s">
        <v>359</v>
      </c>
      <c r="F381" s="28" t="s">
        <v>1317</v>
      </c>
      <c r="G381" s="10"/>
      <c r="H381" s="10"/>
    </row>
    <row r="382" spans="1:8" ht="50.25" customHeight="1" x14ac:dyDescent="0.25">
      <c r="A382" s="7" t="s">
        <v>1156</v>
      </c>
      <c r="B382" s="9" t="s">
        <v>1387</v>
      </c>
      <c r="C382" s="8" t="s">
        <v>1743</v>
      </c>
      <c r="D382" s="8" t="s">
        <v>160</v>
      </c>
      <c r="E382" s="27" t="s">
        <v>378</v>
      </c>
      <c r="F382" s="28" t="s">
        <v>1317</v>
      </c>
      <c r="G382" s="10"/>
      <c r="H382" s="10"/>
    </row>
    <row r="383" spans="1:8" ht="52.5" customHeight="1" x14ac:dyDescent="0.25">
      <c r="A383" s="7" t="s">
        <v>1157</v>
      </c>
      <c r="B383" s="9" t="s">
        <v>1388</v>
      </c>
      <c r="C383" s="8" t="s">
        <v>1395</v>
      </c>
      <c r="D383" s="8"/>
      <c r="E383" s="27"/>
      <c r="F383" s="28" t="s">
        <v>1317</v>
      </c>
      <c r="G383" s="10"/>
      <c r="H383" s="10"/>
    </row>
    <row r="384" spans="1:8" ht="47.25" x14ac:dyDescent="0.25">
      <c r="A384" s="7" t="s">
        <v>1158</v>
      </c>
      <c r="B384" s="9" t="s">
        <v>1389</v>
      </c>
      <c r="C384" s="13" t="s">
        <v>152</v>
      </c>
      <c r="D384" s="8" t="s">
        <v>160</v>
      </c>
      <c r="E384" s="27" t="s">
        <v>378</v>
      </c>
      <c r="F384" s="28" t="s">
        <v>1317</v>
      </c>
      <c r="G384" s="10"/>
      <c r="H384" s="10"/>
    </row>
    <row r="385" spans="1:8" ht="47.25" x14ac:dyDescent="0.25">
      <c r="A385" s="7" t="s">
        <v>1542</v>
      </c>
      <c r="B385" s="9" t="s">
        <v>1390</v>
      </c>
      <c r="C385" s="13" t="s">
        <v>152</v>
      </c>
      <c r="D385" s="8" t="s">
        <v>178</v>
      </c>
      <c r="E385" s="27" t="s">
        <v>153</v>
      </c>
      <c r="F385" s="28" t="s">
        <v>1317</v>
      </c>
      <c r="G385" s="10"/>
      <c r="H385" s="10"/>
    </row>
    <row r="386" spans="1:8" ht="54.75" customHeight="1" x14ac:dyDescent="0.25">
      <c r="A386" s="7" t="s">
        <v>1543</v>
      </c>
      <c r="B386" s="9" t="s">
        <v>1391</v>
      </c>
      <c r="C386" s="8" t="s">
        <v>1743</v>
      </c>
      <c r="D386" s="8" t="s">
        <v>179</v>
      </c>
      <c r="E386" s="27" t="s">
        <v>886</v>
      </c>
      <c r="F386" s="28" t="s">
        <v>1317</v>
      </c>
      <c r="G386" s="10"/>
      <c r="H386" s="10"/>
    </row>
    <row r="387" spans="1:8" ht="47.25" x14ac:dyDescent="0.25">
      <c r="A387" s="7" t="s">
        <v>1544</v>
      </c>
      <c r="B387" s="9" t="s">
        <v>1392</v>
      </c>
      <c r="C387" s="8" t="s">
        <v>1728</v>
      </c>
      <c r="D387" s="8" t="s">
        <v>170</v>
      </c>
      <c r="E387" s="27" t="s">
        <v>378</v>
      </c>
      <c r="F387" s="28" t="s">
        <v>1317</v>
      </c>
      <c r="G387" s="10"/>
      <c r="H387" s="10"/>
    </row>
    <row r="388" spans="1:8" ht="47.25" x14ac:dyDescent="0.25">
      <c r="A388" s="7" t="s">
        <v>1545</v>
      </c>
      <c r="B388" s="9" t="s">
        <v>1393</v>
      </c>
      <c r="C388" s="8" t="s">
        <v>1728</v>
      </c>
      <c r="D388" s="8" t="s">
        <v>158</v>
      </c>
      <c r="E388" s="27" t="s">
        <v>378</v>
      </c>
      <c r="F388" s="28" t="s">
        <v>1317</v>
      </c>
      <c r="G388" s="10"/>
      <c r="H388" s="10"/>
    </row>
    <row r="389" spans="1:8" x14ac:dyDescent="0.2">
      <c r="D389" s="15"/>
      <c r="F389" s="10"/>
      <c r="G389" s="10"/>
      <c r="H389" s="10"/>
    </row>
    <row r="390" spans="1:8" ht="33" customHeight="1" x14ac:dyDescent="0.2">
      <c r="A390" s="364" t="s">
        <v>671</v>
      </c>
      <c r="B390" s="365"/>
      <c r="C390" s="365"/>
      <c r="D390" s="365"/>
      <c r="E390" s="365"/>
      <c r="F390" s="16"/>
      <c r="G390" s="16"/>
      <c r="H390" s="10"/>
    </row>
    <row r="391" spans="1:8" ht="53.25" customHeight="1" x14ac:dyDescent="0.25">
      <c r="A391" s="7" t="s">
        <v>670</v>
      </c>
      <c r="B391" s="17" t="s">
        <v>180</v>
      </c>
      <c r="C391" s="13" t="s">
        <v>1168</v>
      </c>
      <c r="D391" s="8" t="s">
        <v>1175</v>
      </c>
      <c r="E391" s="27" t="s">
        <v>363</v>
      </c>
      <c r="F391" s="28" t="s">
        <v>1317</v>
      </c>
      <c r="G391" s="10"/>
      <c r="H391" s="10"/>
    </row>
    <row r="392" spans="1:8" ht="58.5" customHeight="1" x14ac:dyDescent="0.25">
      <c r="A392" s="7" t="s">
        <v>1546</v>
      </c>
      <c r="B392" s="17" t="s">
        <v>181</v>
      </c>
      <c r="C392" s="13" t="s">
        <v>1168</v>
      </c>
      <c r="D392" s="8" t="s">
        <v>1175</v>
      </c>
      <c r="E392" s="27" t="s">
        <v>363</v>
      </c>
      <c r="F392" s="28" t="s">
        <v>1317</v>
      </c>
      <c r="G392" s="10"/>
      <c r="H392" s="10"/>
    </row>
    <row r="393" spans="1:8" ht="50.25" customHeight="1" x14ac:dyDescent="0.25">
      <c r="A393" s="7" t="s">
        <v>1547</v>
      </c>
      <c r="B393" s="17" t="s">
        <v>120</v>
      </c>
      <c r="C393" s="13" t="s">
        <v>1168</v>
      </c>
      <c r="D393" s="8" t="s">
        <v>1176</v>
      </c>
      <c r="E393" s="27" t="s">
        <v>357</v>
      </c>
      <c r="F393" s="28" t="s">
        <v>1481</v>
      </c>
      <c r="G393" s="10">
        <v>61</v>
      </c>
      <c r="H393" s="10"/>
    </row>
    <row r="394" spans="1:8" ht="50.25" customHeight="1" x14ac:dyDescent="0.25">
      <c r="A394" s="7" t="s">
        <v>1548</v>
      </c>
      <c r="B394" s="17" t="s">
        <v>121</v>
      </c>
      <c r="C394" s="13" t="s">
        <v>1168</v>
      </c>
      <c r="D394" s="8" t="s">
        <v>1177</v>
      </c>
      <c r="E394" s="27" t="s">
        <v>363</v>
      </c>
      <c r="F394" s="28" t="s">
        <v>1220</v>
      </c>
      <c r="G394" s="10">
        <v>96</v>
      </c>
      <c r="H394" s="10"/>
    </row>
    <row r="395" spans="1:8" ht="54" customHeight="1" x14ac:dyDescent="0.25">
      <c r="A395" s="7" t="s">
        <v>1549</v>
      </c>
      <c r="B395" s="17" t="s">
        <v>122</v>
      </c>
      <c r="C395" s="13" t="s">
        <v>1168</v>
      </c>
      <c r="D395" s="8" t="s">
        <v>1175</v>
      </c>
      <c r="E395" s="27" t="s">
        <v>363</v>
      </c>
      <c r="F395" s="28" t="s">
        <v>560</v>
      </c>
      <c r="G395" s="10">
        <v>150</v>
      </c>
      <c r="H395" s="10"/>
    </row>
    <row r="396" spans="1:8" ht="54" customHeight="1" x14ac:dyDescent="0.25">
      <c r="A396" s="7" t="s">
        <v>1550</v>
      </c>
      <c r="B396" s="17" t="s">
        <v>123</v>
      </c>
      <c r="C396" s="13" t="s">
        <v>1168</v>
      </c>
      <c r="D396" s="8" t="s">
        <v>166</v>
      </c>
      <c r="E396" s="27" t="s">
        <v>389</v>
      </c>
      <c r="F396" s="28" t="s">
        <v>1241</v>
      </c>
      <c r="G396" s="10">
        <v>400</v>
      </c>
      <c r="H396" s="10"/>
    </row>
    <row r="397" spans="1:8" ht="63" x14ac:dyDescent="0.25">
      <c r="A397" s="7" t="s">
        <v>1551</v>
      </c>
      <c r="B397" s="17" t="s">
        <v>1161</v>
      </c>
      <c r="C397" s="13" t="s">
        <v>1168</v>
      </c>
      <c r="D397" s="8" t="s">
        <v>166</v>
      </c>
      <c r="E397" s="27" t="s">
        <v>389</v>
      </c>
      <c r="F397" s="28" t="s">
        <v>564</v>
      </c>
      <c r="G397" s="10">
        <v>400</v>
      </c>
      <c r="H397" s="10"/>
    </row>
    <row r="398" spans="1:8" ht="47.25" x14ac:dyDescent="0.25">
      <c r="A398" s="7" t="s">
        <v>1552</v>
      </c>
      <c r="B398" s="17" t="s">
        <v>1162</v>
      </c>
      <c r="C398" s="13" t="s">
        <v>1168</v>
      </c>
      <c r="D398" s="8" t="s">
        <v>1178</v>
      </c>
      <c r="E398" s="27" t="s">
        <v>363</v>
      </c>
      <c r="F398" s="28" t="s">
        <v>579</v>
      </c>
      <c r="G398" s="10">
        <v>100</v>
      </c>
      <c r="H398" s="10"/>
    </row>
    <row r="399" spans="1:8" ht="63" x14ac:dyDescent="0.25">
      <c r="A399" s="7" t="s">
        <v>1553</v>
      </c>
      <c r="B399" s="17" t="s">
        <v>1163</v>
      </c>
      <c r="C399" s="13" t="s">
        <v>1743</v>
      </c>
      <c r="D399" s="8" t="s">
        <v>172</v>
      </c>
      <c r="E399" s="27" t="s">
        <v>363</v>
      </c>
      <c r="F399" s="28" t="s">
        <v>1236</v>
      </c>
      <c r="G399" s="10">
        <v>50</v>
      </c>
      <c r="H399" s="10"/>
    </row>
    <row r="400" spans="1:8" ht="47.25" x14ac:dyDescent="0.25">
      <c r="A400" s="7" t="s">
        <v>1554</v>
      </c>
      <c r="B400" s="18" t="s">
        <v>1164</v>
      </c>
      <c r="C400" s="13" t="s">
        <v>1169</v>
      </c>
      <c r="D400" s="8" t="s">
        <v>1179</v>
      </c>
      <c r="E400" s="27" t="s">
        <v>1173</v>
      </c>
      <c r="F400" s="28" t="s">
        <v>559</v>
      </c>
      <c r="G400" s="10">
        <v>38</v>
      </c>
      <c r="H400" s="10"/>
    </row>
    <row r="401" spans="1:8" ht="47.25" x14ac:dyDescent="0.25">
      <c r="A401" s="7" t="s">
        <v>1555</v>
      </c>
      <c r="B401" s="94" t="s">
        <v>1165</v>
      </c>
      <c r="C401" s="13" t="s">
        <v>1171</v>
      </c>
      <c r="D401" s="8" t="s">
        <v>1180</v>
      </c>
      <c r="E401" s="27" t="s">
        <v>1174</v>
      </c>
      <c r="F401" s="28" t="s">
        <v>1240</v>
      </c>
      <c r="G401" s="10">
        <v>287</v>
      </c>
      <c r="H401" s="10"/>
    </row>
    <row r="402" spans="1:8" ht="47.25" x14ac:dyDescent="0.25">
      <c r="A402" s="7" t="s">
        <v>1556</v>
      </c>
      <c r="B402" s="94" t="s">
        <v>1166</v>
      </c>
      <c r="C402" s="13" t="s">
        <v>1170</v>
      </c>
      <c r="D402" s="8" t="s">
        <v>1180</v>
      </c>
      <c r="E402" s="27" t="s">
        <v>372</v>
      </c>
      <c r="F402" s="28" t="s">
        <v>579</v>
      </c>
      <c r="G402" s="10">
        <v>86</v>
      </c>
      <c r="H402" s="10"/>
    </row>
    <row r="403" spans="1:8" ht="47.25" x14ac:dyDescent="0.25">
      <c r="A403" s="7" t="s">
        <v>1557</v>
      </c>
      <c r="B403" s="18" t="s">
        <v>1482</v>
      </c>
      <c r="C403" s="95" t="s">
        <v>1172</v>
      </c>
      <c r="D403" s="8" t="s">
        <v>1181</v>
      </c>
      <c r="E403" s="27" t="s">
        <v>889</v>
      </c>
      <c r="F403" s="28" t="s">
        <v>1458</v>
      </c>
      <c r="G403" s="10">
        <v>170</v>
      </c>
      <c r="H403" s="10"/>
    </row>
    <row r="404" spans="1:8" ht="47.25" x14ac:dyDescent="0.25">
      <c r="A404" s="7" t="s">
        <v>949</v>
      </c>
      <c r="B404" s="18" t="s">
        <v>1167</v>
      </c>
      <c r="C404" s="95" t="s">
        <v>1172</v>
      </c>
      <c r="D404" s="8" t="s">
        <v>1182</v>
      </c>
      <c r="E404" s="27" t="s">
        <v>372</v>
      </c>
      <c r="F404" s="28" t="s">
        <v>1237</v>
      </c>
      <c r="G404" s="10">
        <v>55</v>
      </c>
      <c r="H404" s="10"/>
    </row>
    <row r="405" spans="1:8" x14ac:dyDescent="0.2">
      <c r="F405" s="10"/>
      <c r="G405" s="10"/>
      <c r="H405" s="10"/>
    </row>
    <row r="406" spans="1:8" ht="15" customHeight="1" x14ac:dyDescent="0.2">
      <c r="A406" s="364" t="s">
        <v>1183</v>
      </c>
      <c r="B406" s="365"/>
      <c r="C406" s="365"/>
      <c r="D406" s="365"/>
      <c r="E406" s="365"/>
      <c r="F406" s="10"/>
      <c r="G406" s="10"/>
      <c r="H406" s="10"/>
    </row>
    <row r="407" spans="1:8" ht="47.25" x14ac:dyDescent="0.25">
      <c r="A407" s="7" t="s">
        <v>666</v>
      </c>
      <c r="B407" s="14" t="s">
        <v>1184</v>
      </c>
      <c r="C407" s="13" t="s">
        <v>667</v>
      </c>
      <c r="D407" s="8">
        <v>50</v>
      </c>
      <c r="E407" s="27" t="s">
        <v>1728</v>
      </c>
      <c r="F407" s="28" t="s">
        <v>1317</v>
      </c>
      <c r="G407" s="10"/>
      <c r="H407" s="10"/>
    </row>
    <row r="408" spans="1:8" ht="47.25" x14ac:dyDescent="0.25">
      <c r="A408" s="7" t="s">
        <v>950</v>
      </c>
      <c r="B408" s="14" t="s">
        <v>1185</v>
      </c>
      <c r="C408" s="13" t="s">
        <v>668</v>
      </c>
      <c r="D408" s="8">
        <v>80</v>
      </c>
      <c r="E408" s="27" t="s">
        <v>1728</v>
      </c>
      <c r="F408" s="28" t="s">
        <v>1317</v>
      </c>
      <c r="G408" s="10"/>
      <c r="H408" s="10"/>
    </row>
    <row r="409" spans="1:8" ht="47.25" x14ac:dyDescent="0.25">
      <c r="A409" s="7" t="s">
        <v>951</v>
      </c>
      <c r="B409" s="14" t="s">
        <v>1186</v>
      </c>
      <c r="C409" s="13" t="s">
        <v>667</v>
      </c>
      <c r="D409" s="8">
        <v>50</v>
      </c>
      <c r="E409" s="27" t="s">
        <v>1728</v>
      </c>
      <c r="F409" s="28" t="s">
        <v>1317</v>
      </c>
      <c r="G409" s="10"/>
      <c r="H409" s="10"/>
    </row>
    <row r="410" spans="1:8" ht="47.25" x14ac:dyDescent="0.25">
      <c r="A410" s="7" t="s">
        <v>952</v>
      </c>
      <c r="B410" s="14" t="s">
        <v>1187</v>
      </c>
      <c r="C410" s="13" t="s">
        <v>667</v>
      </c>
      <c r="D410" s="8">
        <v>70</v>
      </c>
      <c r="E410" s="27" t="s">
        <v>1728</v>
      </c>
      <c r="F410" s="28" t="s">
        <v>1317</v>
      </c>
      <c r="G410" s="10"/>
      <c r="H410" s="10"/>
    </row>
    <row r="411" spans="1:8" ht="78.75" x14ac:dyDescent="0.25">
      <c r="A411" s="7" t="s">
        <v>953</v>
      </c>
      <c r="B411" s="14" t="s">
        <v>664</v>
      </c>
      <c r="C411" s="13" t="s">
        <v>667</v>
      </c>
      <c r="D411" s="8">
        <v>70</v>
      </c>
      <c r="E411" s="27" t="s">
        <v>1728</v>
      </c>
      <c r="F411" s="28" t="s">
        <v>1317</v>
      </c>
      <c r="G411" s="10"/>
      <c r="H411" s="10"/>
    </row>
    <row r="412" spans="1:8" ht="78.75" x14ac:dyDescent="0.25">
      <c r="A412" s="7" t="s">
        <v>954</v>
      </c>
      <c r="B412" s="14" t="s">
        <v>665</v>
      </c>
      <c r="C412" s="19" t="s">
        <v>667</v>
      </c>
      <c r="D412" s="8">
        <v>70</v>
      </c>
      <c r="E412" s="27" t="s">
        <v>1728</v>
      </c>
      <c r="F412" s="28" t="s">
        <v>1317</v>
      </c>
      <c r="G412" s="10"/>
      <c r="H412" s="10"/>
    </row>
    <row r="413" spans="1:8" ht="15.75" x14ac:dyDescent="0.2">
      <c r="A413" s="21"/>
      <c r="B413" s="22"/>
      <c r="C413" s="23"/>
      <c r="D413" s="24"/>
      <c r="E413" s="24"/>
      <c r="F413" s="10"/>
      <c r="G413" s="10"/>
      <c r="H413" s="10"/>
    </row>
    <row r="414" spans="1:8" ht="39.75" customHeight="1" x14ac:dyDescent="0.2">
      <c r="A414" s="358" t="s">
        <v>669</v>
      </c>
      <c r="B414" s="359"/>
      <c r="C414" s="359"/>
      <c r="D414" s="359"/>
      <c r="E414" s="359"/>
      <c r="F414" s="10"/>
      <c r="G414" s="10"/>
      <c r="H414" s="10"/>
    </row>
    <row r="415" spans="1:8" ht="47.25" x14ac:dyDescent="0.25">
      <c r="A415" s="7" t="s">
        <v>672</v>
      </c>
      <c r="B415" s="14" t="s">
        <v>673</v>
      </c>
      <c r="C415" s="13" t="s">
        <v>479</v>
      </c>
      <c r="D415" s="8" t="s">
        <v>483</v>
      </c>
      <c r="E415" s="27" t="s">
        <v>886</v>
      </c>
      <c r="F415" s="28" t="s">
        <v>1317</v>
      </c>
      <c r="G415" s="10"/>
      <c r="H415" s="10"/>
    </row>
    <row r="416" spans="1:8" ht="47.25" x14ac:dyDescent="0.25">
      <c r="A416" s="7" t="s">
        <v>955</v>
      </c>
      <c r="B416" s="14" t="s">
        <v>467</v>
      </c>
      <c r="C416" s="13" t="s">
        <v>479</v>
      </c>
      <c r="D416" s="8" t="s">
        <v>483</v>
      </c>
      <c r="E416" s="27" t="s">
        <v>886</v>
      </c>
      <c r="F416" s="28" t="s">
        <v>1317</v>
      </c>
      <c r="G416" s="10"/>
      <c r="H416" s="10"/>
    </row>
    <row r="417" spans="1:8" ht="48" customHeight="1" x14ac:dyDescent="0.25">
      <c r="A417" s="7" t="s">
        <v>956</v>
      </c>
      <c r="B417" s="14" t="s">
        <v>468</v>
      </c>
      <c r="C417" s="13" t="s">
        <v>479</v>
      </c>
      <c r="D417" s="8" t="s">
        <v>483</v>
      </c>
      <c r="E417" s="27" t="s">
        <v>886</v>
      </c>
      <c r="F417" s="28" t="s">
        <v>1317</v>
      </c>
      <c r="G417" s="10"/>
      <c r="H417" s="10"/>
    </row>
    <row r="418" spans="1:8" ht="54" customHeight="1" x14ac:dyDescent="0.25">
      <c r="A418" s="7" t="s">
        <v>957</v>
      </c>
      <c r="B418" s="14" t="s">
        <v>469</v>
      </c>
      <c r="C418" s="13" t="s">
        <v>479</v>
      </c>
      <c r="D418" s="8" t="s">
        <v>483</v>
      </c>
      <c r="E418" s="27" t="s">
        <v>886</v>
      </c>
      <c r="F418" s="28" t="s">
        <v>1317</v>
      </c>
      <c r="G418" s="10"/>
      <c r="H418" s="10"/>
    </row>
    <row r="419" spans="1:8" ht="47.25" x14ac:dyDescent="0.25">
      <c r="A419" s="7" t="s">
        <v>958</v>
      </c>
      <c r="B419" s="14" t="s">
        <v>470</v>
      </c>
      <c r="C419" s="13" t="s">
        <v>479</v>
      </c>
      <c r="D419" s="8" t="s">
        <v>483</v>
      </c>
      <c r="E419" s="27" t="s">
        <v>886</v>
      </c>
      <c r="F419" s="28" t="s">
        <v>1317</v>
      </c>
      <c r="G419" s="10"/>
      <c r="H419" s="10"/>
    </row>
    <row r="420" spans="1:8" ht="47.25" x14ac:dyDescent="0.25">
      <c r="A420" s="7" t="s">
        <v>959</v>
      </c>
      <c r="B420" s="14" t="s">
        <v>471</v>
      </c>
      <c r="C420" s="13" t="s">
        <v>479</v>
      </c>
      <c r="D420" s="8" t="s">
        <v>484</v>
      </c>
      <c r="E420" s="27" t="s">
        <v>482</v>
      </c>
      <c r="F420" s="28" t="s">
        <v>1317</v>
      </c>
      <c r="G420" s="10"/>
      <c r="H420" s="10"/>
    </row>
    <row r="421" spans="1:8" ht="47.25" x14ac:dyDescent="0.25">
      <c r="A421" s="7" t="s">
        <v>960</v>
      </c>
      <c r="B421" s="14" t="s">
        <v>472</v>
      </c>
      <c r="C421" s="13" t="s">
        <v>479</v>
      </c>
      <c r="D421" s="8" t="s">
        <v>483</v>
      </c>
      <c r="E421" s="27" t="s">
        <v>886</v>
      </c>
      <c r="F421" s="28" t="s">
        <v>1317</v>
      </c>
      <c r="G421" s="10"/>
      <c r="H421" s="10"/>
    </row>
    <row r="422" spans="1:8" ht="47.25" x14ac:dyDescent="0.25">
      <c r="A422" s="7" t="s">
        <v>961</v>
      </c>
      <c r="B422" s="14" t="s">
        <v>473</v>
      </c>
      <c r="C422" s="13" t="s">
        <v>480</v>
      </c>
      <c r="D422" s="8" t="s">
        <v>483</v>
      </c>
      <c r="E422" s="27" t="s">
        <v>886</v>
      </c>
      <c r="F422" s="28" t="s">
        <v>1317</v>
      </c>
      <c r="G422" s="10"/>
      <c r="H422" s="10"/>
    </row>
    <row r="423" spans="1:8" ht="47.25" x14ac:dyDescent="0.25">
      <c r="A423" s="7" t="s">
        <v>962</v>
      </c>
      <c r="B423" s="14" t="s">
        <v>474</v>
      </c>
      <c r="C423" s="13" t="s">
        <v>479</v>
      </c>
      <c r="D423" s="8" t="s">
        <v>483</v>
      </c>
      <c r="E423" s="27" t="s">
        <v>886</v>
      </c>
      <c r="F423" s="28" t="s">
        <v>1317</v>
      </c>
      <c r="G423" s="10"/>
      <c r="H423" s="10"/>
    </row>
    <row r="424" spans="1:8" ht="47.25" x14ac:dyDescent="0.25">
      <c r="A424" s="7" t="s">
        <v>213</v>
      </c>
      <c r="B424" s="14" t="s">
        <v>475</v>
      </c>
      <c r="C424" s="13" t="s">
        <v>479</v>
      </c>
      <c r="D424" s="8" t="s">
        <v>157</v>
      </c>
      <c r="E424" s="27" t="s">
        <v>368</v>
      </c>
      <c r="F424" s="28" t="s">
        <v>1317</v>
      </c>
      <c r="G424" s="10"/>
      <c r="H424" s="10"/>
    </row>
    <row r="425" spans="1:8" ht="47.25" x14ac:dyDescent="0.25">
      <c r="A425" s="7" t="s">
        <v>214</v>
      </c>
      <c r="B425" s="14" t="s">
        <v>476</v>
      </c>
      <c r="C425" s="13" t="s">
        <v>479</v>
      </c>
      <c r="D425" s="8" t="s">
        <v>484</v>
      </c>
      <c r="E425" s="27" t="s">
        <v>482</v>
      </c>
      <c r="F425" s="28" t="s">
        <v>1317</v>
      </c>
      <c r="G425" s="10"/>
      <c r="H425" s="10"/>
    </row>
    <row r="426" spans="1:8" ht="47.25" x14ac:dyDescent="0.25">
      <c r="A426" s="7" t="s">
        <v>215</v>
      </c>
      <c r="B426" s="14" t="s">
        <v>477</v>
      </c>
      <c r="C426" s="13" t="s">
        <v>479</v>
      </c>
      <c r="D426" s="8" t="s">
        <v>483</v>
      </c>
      <c r="E426" s="27" t="s">
        <v>886</v>
      </c>
      <c r="F426" s="28" t="s">
        <v>1317</v>
      </c>
      <c r="G426" s="10"/>
      <c r="H426" s="10"/>
    </row>
    <row r="427" spans="1:8" ht="47.25" x14ac:dyDescent="0.25">
      <c r="A427" s="7" t="s">
        <v>216</v>
      </c>
      <c r="B427" s="14" t="s">
        <v>478</v>
      </c>
      <c r="C427" s="13" t="s">
        <v>481</v>
      </c>
      <c r="D427" s="8" t="s">
        <v>485</v>
      </c>
      <c r="E427" s="27" t="s">
        <v>1399</v>
      </c>
      <c r="F427" s="28" t="s">
        <v>1317</v>
      </c>
      <c r="G427" s="10"/>
      <c r="H427" s="10"/>
    </row>
    <row r="428" spans="1:8" ht="15.75" x14ac:dyDescent="0.2">
      <c r="A428" s="21"/>
      <c r="B428" s="22"/>
      <c r="C428" s="23"/>
      <c r="D428" s="24"/>
      <c r="E428" s="24"/>
      <c r="F428" s="10"/>
      <c r="G428" s="10"/>
      <c r="H428" s="10"/>
    </row>
    <row r="429" spans="1:8" ht="20.25" customHeight="1" x14ac:dyDescent="0.2">
      <c r="A429" s="318" t="s">
        <v>1000</v>
      </c>
      <c r="B429" s="318"/>
      <c r="C429" s="318"/>
      <c r="D429" s="318"/>
      <c r="E429" s="364"/>
      <c r="F429" s="10"/>
      <c r="G429" s="10"/>
      <c r="H429" s="10"/>
    </row>
    <row r="430" spans="1:8" ht="63" x14ac:dyDescent="0.25">
      <c r="A430" s="7" t="s">
        <v>988</v>
      </c>
      <c r="B430" s="14" t="s">
        <v>1001</v>
      </c>
      <c r="C430" s="13" t="s">
        <v>974</v>
      </c>
      <c r="D430" s="8">
        <v>90</v>
      </c>
      <c r="E430" s="27" t="s">
        <v>985</v>
      </c>
      <c r="F430" s="28" t="s">
        <v>1318</v>
      </c>
      <c r="G430" s="10"/>
      <c r="H430" s="10"/>
    </row>
    <row r="431" spans="1:8" ht="63" x14ac:dyDescent="0.25">
      <c r="A431" s="7" t="s">
        <v>217</v>
      </c>
      <c r="B431" s="14" t="s">
        <v>1002</v>
      </c>
      <c r="C431" s="13" t="s">
        <v>974</v>
      </c>
      <c r="D431" s="8">
        <v>90</v>
      </c>
      <c r="E431" s="27" t="s">
        <v>985</v>
      </c>
      <c r="F431" s="28" t="s">
        <v>1318</v>
      </c>
      <c r="G431" s="10"/>
      <c r="H431" s="10"/>
    </row>
    <row r="432" spans="1:8" ht="63" x14ac:dyDescent="0.25">
      <c r="A432" s="7" t="s">
        <v>218</v>
      </c>
      <c r="B432" s="14" t="s">
        <v>1003</v>
      </c>
      <c r="C432" s="13" t="s">
        <v>974</v>
      </c>
      <c r="D432" s="8">
        <v>95</v>
      </c>
      <c r="E432" s="27" t="s">
        <v>986</v>
      </c>
      <c r="F432" s="28" t="s">
        <v>1318</v>
      </c>
      <c r="G432" s="10"/>
      <c r="H432" s="10"/>
    </row>
    <row r="433" spans="1:8" ht="63" x14ac:dyDescent="0.25">
      <c r="A433" s="7" t="s">
        <v>219</v>
      </c>
      <c r="B433" s="14" t="s">
        <v>1004</v>
      </c>
      <c r="C433" s="13" t="s">
        <v>974</v>
      </c>
      <c r="D433" s="8">
        <v>95</v>
      </c>
      <c r="E433" s="27" t="s">
        <v>986</v>
      </c>
      <c r="F433" s="28" t="s">
        <v>1318</v>
      </c>
      <c r="G433" s="10"/>
      <c r="H433" s="10"/>
    </row>
    <row r="434" spans="1:8" ht="63" x14ac:dyDescent="0.25">
      <c r="A434" s="7" t="s">
        <v>220</v>
      </c>
      <c r="B434" s="14" t="s">
        <v>1005</v>
      </c>
      <c r="C434" s="13" t="s">
        <v>974</v>
      </c>
      <c r="D434" s="8">
        <v>85</v>
      </c>
      <c r="E434" s="27" t="s">
        <v>987</v>
      </c>
      <c r="F434" s="28" t="s">
        <v>1318</v>
      </c>
      <c r="G434" s="10"/>
      <c r="H434" s="10"/>
    </row>
    <row r="435" spans="1:8" ht="63" x14ac:dyDescent="0.25">
      <c r="A435" s="7" t="s">
        <v>221</v>
      </c>
      <c r="B435" s="14" t="s">
        <v>1602</v>
      </c>
      <c r="C435" s="13" t="s">
        <v>974</v>
      </c>
      <c r="D435" s="8">
        <v>90</v>
      </c>
      <c r="E435" s="27" t="s">
        <v>985</v>
      </c>
      <c r="F435" s="28" t="s">
        <v>1318</v>
      </c>
      <c r="G435" s="10"/>
      <c r="H435" s="10"/>
    </row>
    <row r="436" spans="1:8" ht="63" x14ac:dyDescent="0.25">
      <c r="A436" s="7" t="s">
        <v>222</v>
      </c>
      <c r="B436" s="14" t="s">
        <v>1603</v>
      </c>
      <c r="C436" s="13" t="s">
        <v>975</v>
      </c>
      <c r="D436" s="8">
        <v>58</v>
      </c>
      <c r="E436" s="27" t="s">
        <v>359</v>
      </c>
      <c r="F436" s="28" t="s">
        <v>1318</v>
      </c>
      <c r="G436" s="10"/>
      <c r="H436" s="10"/>
    </row>
    <row r="437" spans="1:8" ht="63" x14ac:dyDescent="0.25">
      <c r="A437" s="7" t="s">
        <v>223</v>
      </c>
      <c r="B437" s="14" t="s">
        <v>1604</v>
      </c>
      <c r="C437" s="13" t="s">
        <v>976</v>
      </c>
      <c r="D437" s="8">
        <v>17</v>
      </c>
      <c r="E437" s="27" t="s">
        <v>357</v>
      </c>
      <c r="F437" s="28" t="s">
        <v>1318</v>
      </c>
      <c r="G437" s="10"/>
      <c r="H437" s="10"/>
    </row>
    <row r="438" spans="1:8" ht="63" x14ac:dyDescent="0.25">
      <c r="A438" s="7" t="s">
        <v>224</v>
      </c>
      <c r="B438" s="14" t="s">
        <v>1605</v>
      </c>
      <c r="C438" s="13" t="s">
        <v>977</v>
      </c>
      <c r="D438" s="8">
        <v>14</v>
      </c>
      <c r="E438" s="27" t="s">
        <v>357</v>
      </c>
      <c r="F438" s="28" t="s">
        <v>1318</v>
      </c>
      <c r="G438" s="10"/>
      <c r="H438" s="10"/>
    </row>
    <row r="439" spans="1:8" ht="63" x14ac:dyDescent="0.25">
      <c r="A439" s="7" t="s">
        <v>225</v>
      </c>
      <c r="B439" s="14" t="s">
        <v>1606</v>
      </c>
      <c r="C439" s="13" t="s">
        <v>974</v>
      </c>
      <c r="D439" s="8">
        <v>150</v>
      </c>
      <c r="E439" s="27" t="s">
        <v>387</v>
      </c>
      <c r="F439" s="28" t="s">
        <v>1318</v>
      </c>
      <c r="G439" s="10"/>
      <c r="H439" s="10"/>
    </row>
    <row r="440" spans="1:8" ht="63" x14ac:dyDescent="0.25">
      <c r="A440" s="7" t="s">
        <v>226</v>
      </c>
      <c r="B440" s="14" t="s">
        <v>1607</v>
      </c>
      <c r="C440" s="13" t="s">
        <v>974</v>
      </c>
      <c r="D440" s="8">
        <v>46</v>
      </c>
      <c r="E440" s="27" t="s">
        <v>363</v>
      </c>
      <c r="F440" s="28" t="s">
        <v>1318</v>
      </c>
      <c r="G440" s="10"/>
      <c r="H440" s="10"/>
    </row>
    <row r="441" spans="1:8" ht="63" x14ac:dyDescent="0.25">
      <c r="A441" s="7" t="s">
        <v>227</v>
      </c>
      <c r="B441" s="14" t="s">
        <v>1608</v>
      </c>
      <c r="C441" s="13" t="s">
        <v>978</v>
      </c>
      <c r="D441" s="8">
        <v>150</v>
      </c>
      <c r="E441" s="27" t="s">
        <v>387</v>
      </c>
      <c r="F441" s="28" t="s">
        <v>1318</v>
      </c>
      <c r="G441" s="10"/>
      <c r="H441" s="10"/>
    </row>
    <row r="442" spans="1:8" ht="63" x14ac:dyDescent="0.25">
      <c r="A442" s="7" t="s">
        <v>228</v>
      </c>
      <c r="B442" s="14" t="s">
        <v>1578</v>
      </c>
      <c r="C442" s="13" t="s">
        <v>1432</v>
      </c>
      <c r="D442" s="8">
        <v>92</v>
      </c>
      <c r="E442" s="27" t="s">
        <v>359</v>
      </c>
      <c r="F442" s="28" t="s">
        <v>1318</v>
      </c>
      <c r="G442" s="10"/>
      <c r="H442" s="10"/>
    </row>
    <row r="443" spans="1:8" ht="63" x14ac:dyDescent="0.25">
      <c r="A443" s="7" t="s">
        <v>229</v>
      </c>
      <c r="B443" s="14" t="s">
        <v>1579</v>
      </c>
      <c r="C443" s="13" t="s">
        <v>1432</v>
      </c>
      <c r="D443" s="8">
        <v>66</v>
      </c>
      <c r="E443" s="27" t="s">
        <v>359</v>
      </c>
      <c r="F443" s="28" t="s">
        <v>1318</v>
      </c>
      <c r="G443" s="10"/>
      <c r="H443" s="10"/>
    </row>
    <row r="444" spans="1:8" ht="63" x14ac:dyDescent="0.25">
      <c r="A444" s="7" t="s">
        <v>230</v>
      </c>
      <c r="B444" s="14" t="s">
        <v>1580</v>
      </c>
      <c r="C444" s="13" t="s">
        <v>979</v>
      </c>
      <c r="D444" s="8">
        <v>181</v>
      </c>
      <c r="E444" s="27" t="s">
        <v>387</v>
      </c>
      <c r="F444" s="28" t="s">
        <v>1318</v>
      </c>
      <c r="G444" s="10"/>
      <c r="H444" s="10"/>
    </row>
    <row r="445" spans="1:8" ht="63" x14ac:dyDescent="0.25">
      <c r="A445" s="7" t="s">
        <v>231</v>
      </c>
      <c r="B445" s="14" t="s">
        <v>963</v>
      </c>
      <c r="C445" s="13" t="s">
        <v>979</v>
      </c>
      <c r="D445" s="8">
        <v>56</v>
      </c>
      <c r="E445" s="27" t="s">
        <v>363</v>
      </c>
      <c r="F445" s="28" t="s">
        <v>1318</v>
      </c>
      <c r="G445" s="10"/>
      <c r="H445" s="10"/>
    </row>
    <row r="446" spans="1:8" ht="63" x14ac:dyDescent="0.25">
      <c r="A446" s="7" t="s">
        <v>232</v>
      </c>
      <c r="B446" s="14" t="s">
        <v>964</v>
      </c>
      <c r="C446" s="13" t="s">
        <v>980</v>
      </c>
      <c r="D446" s="8">
        <v>580</v>
      </c>
      <c r="E446" s="27" t="s">
        <v>370</v>
      </c>
      <c r="F446" s="28" t="s">
        <v>1318</v>
      </c>
      <c r="G446" s="10"/>
      <c r="H446" s="10"/>
    </row>
    <row r="447" spans="1:8" ht="63" x14ac:dyDescent="0.25">
      <c r="A447" s="7" t="s">
        <v>233</v>
      </c>
      <c r="B447" s="14" t="s">
        <v>965</v>
      </c>
      <c r="C447" s="13" t="s">
        <v>981</v>
      </c>
      <c r="D447" s="8">
        <v>445</v>
      </c>
      <c r="E447" s="27" t="s">
        <v>389</v>
      </c>
      <c r="F447" s="28" t="s">
        <v>1318</v>
      </c>
      <c r="G447" s="10"/>
      <c r="H447" s="10"/>
    </row>
    <row r="448" spans="1:8" ht="63" x14ac:dyDescent="0.25">
      <c r="A448" s="7" t="s">
        <v>234</v>
      </c>
      <c r="B448" s="14" t="s">
        <v>966</v>
      </c>
      <c r="C448" s="13" t="s">
        <v>981</v>
      </c>
      <c r="D448" s="8">
        <v>382</v>
      </c>
      <c r="E448" s="27" t="s">
        <v>389</v>
      </c>
      <c r="F448" s="28" t="s">
        <v>1318</v>
      </c>
      <c r="G448" s="10"/>
      <c r="H448" s="10"/>
    </row>
    <row r="449" spans="1:8" ht="63" x14ac:dyDescent="0.25">
      <c r="A449" s="7" t="s">
        <v>235</v>
      </c>
      <c r="B449" s="14" t="s">
        <v>967</v>
      </c>
      <c r="C449" s="13" t="s">
        <v>981</v>
      </c>
      <c r="D449" s="8">
        <v>382</v>
      </c>
      <c r="E449" s="27" t="s">
        <v>389</v>
      </c>
      <c r="F449" s="28" t="s">
        <v>1318</v>
      </c>
      <c r="G449" s="10"/>
      <c r="H449" s="10"/>
    </row>
    <row r="450" spans="1:8" ht="63" x14ac:dyDescent="0.25">
      <c r="A450" s="7" t="s">
        <v>236</v>
      </c>
      <c r="B450" s="14" t="s">
        <v>968</v>
      </c>
      <c r="C450" s="13" t="s">
        <v>982</v>
      </c>
      <c r="D450" s="8">
        <v>593</v>
      </c>
      <c r="E450" s="27" t="s">
        <v>389</v>
      </c>
      <c r="F450" s="28" t="s">
        <v>1318</v>
      </c>
      <c r="G450" s="10"/>
      <c r="H450" s="10"/>
    </row>
    <row r="451" spans="1:8" ht="63" x14ac:dyDescent="0.25">
      <c r="A451" s="7" t="s">
        <v>237</v>
      </c>
      <c r="B451" s="14" t="s">
        <v>969</v>
      </c>
      <c r="C451" s="13" t="s">
        <v>980</v>
      </c>
      <c r="D451" s="8">
        <v>445</v>
      </c>
      <c r="E451" s="27" t="s">
        <v>889</v>
      </c>
      <c r="F451" s="28" t="s">
        <v>1318</v>
      </c>
      <c r="G451" s="10"/>
      <c r="H451" s="10"/>
    </row>
    <row r="452" spans="1:8" ht="63" x14ac:dyDescent="0.25">
      <c r="A452" s="7" t="s">
        <v>238</v>
      </c>
      <c r="B452" s="14" t="s">
        <v>970</v>
      </c>
      <c r="C452" s="13" t="s">
        <v>982</v>
      </c>
      <c r="D452" s="8">
        <v>447</v>
      </c>
      <c r="E452" s="27" t="s">
        <v>889</v>
      </c>
      <c r="F452" s="28" t="s">
        <v>1318</v>
      </c>
      <c r="G452" s="10"/>
      <c r="H452" s="10"/>
    </row>
    <row r="453" spans="1:8" ht="63" x14ac:dyDescent="0.25">
      <c r="A453" s="7" t="s">
        <v>239</v>
      </c>
      <c r="B453" s="14" t="s">
        <v>971</v>
      </c>
      <c r="C453" s="13" t="s">
        <v>982</v>
      </c>
      <c r="D453" s="8">
        <v>68</v>
      </c>
      <c r="E453" s="27" t="s">
        <v>359</v>
      </c>
      <c r="F453" s="28" t="s">
        <v>1318</v>
      </c>
      <c r="G453" s="10"/>
      <c r="H453" s="10"/>
    </row>
    <row r="454" spans="1:8" ht="63" x14ac:dyDescent="0.25">
      <c r="A454" s="7" t="s">
        <v>240</v>
      </c>
      <c r="B454" s="14" t="s">
        <v>972</v>
      </c>
      <c r="C454" s="13" t="s">
        <v>983</v>
      </c>
      <c r="D454" s="8">
        <v>96</v>
      </c>
      <c r="E454" s="27" t="s">
        <v>387</v>
      </c>
      <c r="F454" s="28" t="s">
        <v>1318</v>
      </c>
      <c r="G454" s="10"/>
      <c r="H454" s="10"/>
    </row>
    <row r="455" spans="1:8" ht="63" x14ac:dyDescent="0.25">
      <c r="A455" s="7" t="s">
        <v>1684</v>
      </c>
      <c r="B455" s="14" t="s">
        <v>973</v>
      </c>
      <c r="C455" s="13" t="s">
        <v>984</v>
      </c>
      <c r="D455" s="8">
        <v>40</v>
      </c>
      <c r="E455" s="27" t="s">
        <v>389</v>
      </c>
      <c r="F455" s="28" t="s">
        <v>1318</v>
      </c>
      <c r="G455" s="10"/>
      <c r="H455" s="10"/>
    </row>
    <row r="456" spans="1:8" x14ac:dyDescent="0.2">
      <c r="F456" s="10"/>
      <c r="G456" s="10"/>
      <c r="H456" s="10"/>
    </row>
    <row r="457" spans="1:8" ht="18" customHeight="1" x14ac:dyDescent="0.2">
      <c r="A457" s="318" t="s">
        <v>989</v>
      </c>
      <c r="B457" s="318"/>
      <c r="C457" s="318"/>
      <c r="D457" s="318"/>
      <c r="E457" s="364"/>
      <c r="F457" s="10"/>
      <c r="G457" s="10"/>
      <c r="H457" s="10"/>
    </row>
    <row r="458" spans="1:8" ht="63" x14ac:dyDescent="0.25">
      <c r="A458" s="7" t="s">
        <v>1685</v>
      </c>
      <c r="B458" s="14" t="s">
        <v>990</v>
      </c>
      <c r="C458" s="13" t="s">
        <v>1432</v>
      </c>
      <c r="D458" s="8">
        <v>300</v>
      </c>
      <c r="E458" s="27" t="s">
        <v>372</v>
      </c>
      <c r="F458" s="28" t="s">
        <v>1318</v>
      </c>
      <c r="G458" s="10"/>
      <c r="H458" s="10"/>
    </row>
    <row r="459" spans="1:8" ht="63" x14ac:dyDescent="0.25">
      <c r="A459" s="7" t="s">
        <v>1686</v>
      </c>
      <c r="B459" s="14" t="s">
        <v>991</v>
      </c>
      <c r="C459" s="13" t="s">
        <v>1432</v>
      </c>
      <c r="D459" s="8">
        <v>350</v>
      </c>
      <c r="E459" s="27" t="s">
        <v>387</v>
      </c>
      <c r="F459" s="28" t="s">
        <v>1318</v>
      </c>
      <c r="G459" s="10"/>
      <c r="H459" s="10"/>
    </row>
    <row r="460" spans="1:8" ht="63" x14ac:dyDescent="0.25">
      <c r="A460" s="7" t="s">
        <v>1687</v>
      </c>
      <c r="B460" s="14" t="s">
        <v>992</v>
      </c>
      <c r="C460" s="13" t="s">
        <v>1432</v>
      </c>
      <c r="D460" s="8">
        <v>350</v>
      </c>
      <c r="E460" s="27" t="s">
        <v>387</v>
      </c>
      <c r="F460" s="28" t="s">
        <v>1318</v>
      </c>
      <c r="G460" s="10"/>
      <c r="H460" s="10"/>
    </row>
    <row r="461" spans="1:8" ht="63" x14ac:dyDescent="0.25">
      <c r="A461" s="7" t="s">
        <v>1688</v>
      </c>
      <c r="B461" s="14" t="s">
        <v>993</v>
      </c>
      <c r="C461" s="13" t="s">
        <v>1432</v>
      </c>
      <c r="D461" s="8">
        <v>200</v>
      </c>
      <c r="E461" s="27" t="s">
        <v>359</v>
      </c>
      <c r="F461" s="28" t="s">
        <v>1318</v>
      </c>
      <c r="G461" s="10"/>
      <c r="H461" s="10"/>
    </row>
    <row r="462" spans="1:8" ht="63" x14ac:dyDescent="0.25">
      <c r="A462" s="7" t="s">
        <v>1689</v>
      </c>
      <c r="B462" s="14" t="s">
        <v>994</v>
      </c>
      <c r="C462" s="13" t="s">
        <v>1432</v>
      </c>
      <c r="D462" s="8">
        <v>350</v>
      </c>
      <c r="E462" s="27" t="s">
        <v>372</v>
      </c>
      <c r="F462" s="28" t="s">
        <v>1318</v>
      </c>
      <c r="G462" s="10"/>
      <c r="H462" s="10"/>
    </row>
    <row r="463" spans="1:8" ht="63" x14ac:dyDescent="0.25">
      <c r="A463" s="7" t="s">
        <v>1690</v>
      </c>
      <c r="B463" s="14" t="s">
        <v>995</v>
      </c>
      <c r="C463" s="13" t="s">
        <v>1432</v>
      </c>
      <c r="D463" s="8">
        <v>350</v>
      </c>
      <c r="E463" s="27" t="s">
        <v>372</v>
      </c>
      <c r="F463" s="28" t="s">
        <v>1318</v>
      </c>
      <c r="G463" s="10"/>
      <c r="H463" s="10"/>
    </row>
    <row r="464" spans="1:8" ht="63" x14ac:dyDescent="0.25">
      <c r="A464" s="7" t="s">
        <v>1691</v>
      </c>
      <c r="B464" s="14" t="s">
        <v>996</v>
      </c>
      <c r="C464" s="13" t="s">
        <v>1432</v>
      </c>
      <c r="D464" s="8">
        <v>200</v>
      </c>
      <c r="E464" s="27" t="s">
        <v>359</v>
      </c>
      <c r="F464" s="28" t="s">
        <v>1318</v>
      </c>
      <c r="G464" s="10"/>
      <c r="H464" s="10"/>
    </row>
    <row r="465" spans="1:8" ht="63" x14ac:dyDescent="0.25">
      <c r="A465" s="7" t="s">
        <v>1692</v>
      </c>
      <c r="B465" s="14" t="s">
        <v>997</v>
      </c>
      <c r="C465" s="13" t="s">
        <v>1432</v>
      </c>
      <c r="D465" s="8">
        <v>200</v>
      </c>
      <c r="E465" s="27" t="s">
        <v>359</v>
      </c>
      <c r="F465" s="28" t="s">
        <v>1318</v>
      </c>
      <c r="G465" s="10"/>
      <c r="H465" s="10"/>
    </row>
    <row r="466" spans="1:8" ht="63" x14ac:dyDescent="0.25">
      <c r="A466" s="7" t="s">
        <v>1693</v>
      </c>
      <c r="B466" s="14" t="s">
        <v>998</v>
      </c>
      <c r="C466" s="13" t="s">
        <v>1432</v>
      </c>
      <c r="D466" s="8">
        <v>200</v>
      </c>
      <c r="E466" s="27" t="s">
        <v>359</v>
      </c>
      <c r="F466" s="28" t="s">
        <v>1318</v>
      </c>
      <c r="G466" s="10"/>
      <c r="H466" s="10"/>
    </row>
    <row r="467" spans="1:8" ht="63" x14ac:dyDescent="0.25">
      <c r="A467" s="7" t="s">
        <v>1694</v>
      </c>
      <c r="B467" s="14" t="s">
        <v>999</v>
      </c>
      <c r="C467" s="13" t="s">
        <v>982</v>
      </c>
      <c r="D467" s="8">
        <v>462</v>
      </c>
      <c r="E467" s="27" t="s">
        <v>389</v>
      </c>
      <c r="F467" s="28" t="s">
        <v>1318</v>
      </c>
      <c r="G467" s="10"/>
      <c r="H467" s="10"/>
    </row>
    <row r="468" spans="1:8" ht="63" x14ac:dyDescent="0.25">
      <c r="A468" s="7" t="s">
        <v>1695</v>
      </c>
      <c r="B468" s="14" t="s">
        <v>182</v>
      </c>
      <c r="C468" s="13" t="s">
        <v>982</v>
      </c>
      <c r="D468" s="8">
        <v>500</v>
      </c>
      <c r="E468" s="27" t="s">
        <v>370</v>
      </c>
      <c r="F468" s="28" t="s">
        <v>1318</v>
      </c>
      <c r="G468" s="10"/>
      <c r="H468" s="10"/>
    </row>
    <row r="469" spans="1:8" ht="63" x14ac:dyDescent="0.25">
      <c r="A469" s="7" t="s">
        <v>1696</v>
      </c>
      <c r="B469" s="14" t="s">
        <v>183</v>
      </c>
      <c r="C469" s="13" t="s">
        <v>982</v>
      </c>
      <c r="D469" s="8">
        <v>589</v>
      </c>
      <c r="E469" s="27" t="s">
        <v>376</v>
      </c>
      <c r="F469" s="28" t="s">
        <v>1318</v>
      </c>
      <c r="G469" s="10"/>
      <c r="H469" s="10"/>
    </row>
    <row r="470" spans="1:8" ht="63" x14ac:dyDescent="0.25">
      <c r="A470" s="7" t="s">
        <v>1697</v>
      </c>
      <c r="B470" s="14" t="s">
        <v>930</v>
      </c>
      <c r="C470" s="13" t="s">
        <v>982</v>
      </c>
      <c r="D470" s="8">
        <v>685</v>
      </c>
      <c r="E470" s="27" t="s">
        <v>378</v>
      </c>
      <c r="F470" s="28" t="s">
        <v>1318</v>
      </c>
      <c r="G470" s="10"/>
      <c r="H470" s="10"/>
    </row>
    <row r="471" spans="1:8" x14ac:dyDescent="0.2">
      <c r="F471" s="10"/>
      <c r="G471" s="10"/>
      <c r="H471" s="10"/>
    </row>
    <row r="472" spans="1:8" ht="28.5" customHeight="1" x14ac:dyDescent="0.2">
      <c r="A472" s="318" t="s">
        <v>931</v>
      </c>
      <c r="B472" s="318"/>
      <c r="C472" s="318"/>
      <c r="D472" s="318"/>
      <c r="E472" s="364"/>
      <c r="F472" s="10"/>
      <c r="G472" s="10"/>
      <c r="H472" s="10"/>
    </row>
    <row r="473" spans="1:8" ht="63" x14ac:dyDescent="0.25">
      <c r="A473" s="7" t="s">
        <v>932</v>
      </c>
      <c r="B473" s="14" t="s">
        <v>933</v>
      </c>
      <c r="C473" s="13" t="s">
        <v>1425</v>
      </c>
      <c r="D473" s="10"/>
      <c r="E473" s="20"/>
      <c r="F473" s="28" t="s">
        <v>1318</v>
      </c>
      <c r="G473" s="10"/>
      <c r="H473" s="10"/>
    </row>
    <row r="474" spans="1:8" ht="63" x14ac:dyDescent="0.25">
      <c r="A474" s="7" t="s">
        <v>1698</v>
      </c>
      <c r="B474" s="14" t="s">
        <v>1296</v>
      </c>
      <c r="C474" s="13" t="s">
        <v>1425</v>
      </c>
      <c r="D474" s="10"/>
      <c r="E474" s="20"/>
      <c r="F474" s="28" t="s">
        <v>1318</v>
      </c>
      <c r="G474" s="10"/>
      <c r="H474" s="10"/>
    </row>
    <row r="475" spans="1:8" ht="63" x14ac:dyDescent="0.25">
      <c r="A475" s="7" t="s">
        <v>1699</v>
      </c>
      <c r="B475" s="14" t="s">
        <v>1297</v>
      </c>
      <c r="C475" s="13" t="s">
        <v>1425</v>
      </c>
      <c r="D475" s="10"/>
      <c r="E475" s="20"/>
      <c r="F475" s="28" t="s">
        <v>1318</v>
      </c>
      <c r="G475" s="10"/>
      <c r="H475" s="10"/>
    </row>
    <row r="476" spans="1:8" ht="63" x14ac:dyDescent="0.25">
      <c r="A476" s="7" t="s">
        <v>1700</v>
      </c>
      <c r="B476" s="14" t="s">
        <v>1298</v>
      </c>
      <c r="C476" s="13" t="s">
        <v>1425</v>
      </c>
      <c r="D476" s="10"/>
      <c r="E476" s="20"/>
      <c r="F476" s="28" t="s">
        <v>1318</v>
      </c>
      <c r="G476" s="10"/>
      <c r="H476" s="10"/>
    </row>
    <row r="477" spans="1:8" ht="63" x14ac:dyDescent="0.25">
      <c r="A477" s="7" t="s">
        <v>1701</v>
      </c>
      <c r="B477" s="14" t="s">
        <v>1299</v>
      </c>
      <c r="C477" s="13"/>
      <c r="D477" s="10"/>
      <c r="E477" s="20"/>
      <c r="F477" s="28" t="s">
        <v>1318</v>
      </c>
      <c r="G477" s="10"/>
      <c r="H477" s="10"/>
    </row>
    <row r="478" spans="1:8" ht="63" x14ac:dyDescent="0.25">
      <c r="A478" s="7" t="s">
        <v>1702</v>
      </c>
      <c r="B478" s="14" t="s">
        <v>1300</v>
      </c>
      <c r="C478" s="13" t="s">
        <v>1425</v>
      </c>
      <c r="D478" s="10"/>
      <c r="E478" s="20"/>
      <c r="F478" s="28" t="s">
        <v>1318</v>
      </c>
      <c r="G478" s="10"/>
      <c r="H478" s="10"/>
    </row>
    <row r="479" spans="1:8" ht="63" x14ac:dyDescent="0.25">
      <c r="A479" s="7" t="s">
        <v>1703</v>
      </c>
      <c r="B479" s="14" t="s">
        <v>1301</v>
      </c>
      <c r="C479" s="13" t="s">
        <v>1425</v>
      </c>
      <c r="D479" s="10"/>
      <c r="E479" s="20"/>
      <c r="F479" s="28" t="s">
        <v>1318</v>
      </c>
      <c r="G479" s="10"/>
      <c r="H479" s="10"/>
    </row>
    <row r="480" spans="1:8" ht="63" x14ac:dyDescent="0.25">
      <c r="A480" s="7" t="s">
        <v>1704</v>
      </c>
      <c r="B480" s="14" t="s">
        <v>1302</v>
      </c>
      <c r="C480" s="13" t="s">
        <v>1425</v>
      </c>
      <c r="D480" s="10"/>
      <c r="E480" s="20"/>
      <c r="F480" s="28" t="s">
        <v>1318</v>
      </c>
      <c r="G480" s="10"/>
      <c r="H480" s="10"/>
    </row>
    <row r="481" spans="1:8" ht="63" x14ac:dyDescent="0.25">
      <c r="A481" s="7" t="s">
        <v>1705</v>
      </c>
      <c r="B481" s="14" t="s">
        <v>1303</v>
      </c>
      <c r="C481" s="13" t="s">
        <v>1425</v>
      </c>
      <c r="D481" s="10"/>
      <c r="E481" s="20"/>
      <c r="F481" s="28" t="s">
        <v>1318</v>
      </c>
      <c r="G481" s="10"/>
      <c r="H481" s="10"/>
    </row>
    <row r="482" spans="1:8" ht="63" x14ac:dyDescent="0.25">
      <c r="A482" s="7" t="s">
        <v>1706</v>
      </c>
      <c r="B482" s="14" t="s">
        <v>1304</v>
      </c>
      <c r="C482" s="13" t="s">
        <v>1425</v>
      </c>
      <c r="D482" s="10"/>
      <c r="E482" s="20"/>
      <c r="F482" s="28" t="s">
        <v>1318</v>
      </c>
      <c r="G482" s="10"/>
      <c r="H482" s="10"/>
    </row>
    <row r="483" spans="1:8" ht="63" x14ac:dyDescent="0.25">
      <c r="A483" s="7" t="s">
        <v>1707</v>
      </c>
      <c r="B483" s="14" t="s">
        <v>1305</v>
      </c>
      <c r="C483" s="13" t="s">
        <v>1425</v>
      </c>
      <c r="D483" s="10"/>
      <c r="E483" s="20"/>
      <c r="F483" s="28" t="s">
        <v>1318</v>
      </c>
      <c r="G483" s="10"/>
      <c r="H483" s="10"/>
    </row>
    <row r="484" spans="1:8" ht="63" x14ac:dyDescent="0.25">
      <c r="A484" s="7" t="s">
        <v>1708</v>
      </c>
      <c r="B484" s="14" t="s">
        <v>1306</v>
      </c>
      <c r="C484" s="13" t="s">
        <v>1425</v>
      </c>
      <c r="D484" s="10"/>
      <c r="E484" s="20"/>
      <c r="F484" s="28" t="s">
        <v>1318</v>
      </c>
      <c r="G484" s="10"/>
      <c r="H484" s="10"/>
    </row>
    <row r="485" spans="1:8" ht="63" x14ac:dyDescent="0.25">
      <c r="A485" s="7" t="s">
        <v>1709</v>
      </c>
      <c r="B485" s="14" t="s">
        <v>1307</v>
      </c>
      <c r="C485" s="13" t="s">
        <v>1425</v>
      </c>
      <c r="D485" s="10"/>
      <c r="E485" s="20"/>
      <c r="F485" s="28" t="s">
        <v>1318</v>
      </c>
      <c r="G485" s="10"/>
      <c r="H485" s="10"/>
    </row>
    <row r="486" spans="1:8" ht="63" x14ac:dyDescent="0.25">
      <c r="A486" s="7" t="s">
        <v>1710</v>
      </c>
      <c r="B486" s="14" t="s">
        <v>1308</v>
      </c>
      <c r="C486" s="13" t="s">
        <v>1425</v>
      </c>
      <c r="D486" s="10"/>
      <c r="E486" s="20"/>
      <c r="F486" s="28" t="s">
        <v>1318</v>
      </c>
      <c r="G486" s="10"/>
      <c r="H486" s="10"/>
    </row>
    <row r="487" spans="1:8" ht="63" x14ac:dyDescent="0.25">
      <c r="A487" s="7" t="s">
        <v>1711</v>
      </c>
      <c r="B487" s="14" t="s">
        <v>1309</v>
      </c>
      <c r="C487" s="13" t="s">
        <v>1425</v>
      </c>
      <c r="D487" s="10"/>
      <c r="E487" s="20"/>
      <c r="F487" s="28" t="s">
        <v>1318</v>
      </c>
      <c r="G487" s="10"/>
      <c r="H487" s="10"/>
    </row>
    <row r="488" spans="1:8" ht="63" x14ac:dyDescent="0.25">
      <c r="A488" s="7" t="s">
        <v>1712</v>
      </c>
      <c r="B488" s="14" t="s">
        <v>1310</v>
      </c>
      <c r="C488" s="13" t="s">
        <v>1425</v>
      </c>
      <c r="D488" s="10"/>
      <c r="E488" s="20"/>
      <c r="F488" s="28" t="s">
        <v>1318</v>
      </c>
      <c r="G488" s="10"/>
      <c r="H488" s="10"/>
    </row>
    <row r="489" spans="1:8" ht="63" x14ac:dyDescent="0.25">
      <c r="A489" s="7" t="s">
        <v>1713</v>
      </c>
      <c r="B489" s="14" t="s">
        <v>1311</v>
      </c>
      <c r="C489" s="13" t="s">
        <v>1425</v>
      </c>
      <c r="D489" s="10"/>
      <c r="E489" s="20"/>
      <c r="F489" s="28" t="s">
        <v>1318</v>
      </c>
      <c r="G489" s="10"/>
      <c r="H489" s="10"/>
    </row>
    <row r="490" spans="1:8" ht="63" x14ac:dyDescent="0.25">
      <c r="A490" s="7" t="s">
        <v>1714</v>
      </c>
      <c r="B490" s="14" t="s">
        <v>1312</v>
      </c>
      <c r="C490" s="13" t="s">
        <v>1425</v>
      </c>
      <c r="D490" s="10"/>
      <c r="E490" s="20"/>
      <c r="F490" s="28" t="s">
        <v>1318</v>
      </c>
      <c r="G490" s="10"/>
      <c r="H490" s="10"/>
    </row>
    <row r="491" spans="1:8" ht="63" x14ac:dyDescent="0.25">
      <c r="A491" s="7" t="s">
        <v>1715</v>
      </c>
      <c r="B491" s="14" t="s">
        <v>1313</v>
      </c>
      <c r="C491" s="13" t="s">
        <v>1425</v>
      </c>
      <c r="D491" s="10"/>
      <c r="E491" s="20"/>
      <c r="F491" s="28" t="s">
        <v>1318</v>
      </c>
      <c r="G491" s="10"/>
      <c r="H491" s="10"/>
    </row>
    <row r="492" spans="1:8" ht="63" x14ac:dyDescent="0.25">
      <c r="A492" s="7" t="s">
        <v>1716</v>
      </c>
      <c r="B492" s="14" t="s">
        <v>1314</v>
      </c>
      <c r="C492" s="13" t="s">
        <v>1425</v>
      </c>
      <c r="D492" s="10"/>
      <c r="E492" s="20"/>
      <c r="F492" s="28" t="s">
        <v>1318</v>
      </c>
      <c r="G492" s="10"/>
      <c r="H492" s="10"/>
    </row>
    <row r="493" spans="1:8" ht="63" x14ac:dyDescent="0.25">
      <c r="A493" s="7" t="s">
        <v>1717</v>
      </c>
      <c r="B493" s="14" t="s">
        <v>1315</v>
      </c>
      <c r="C493" s="13" t="s">
        <v>1425</v>
      </c>
      <c r="D493" s="10"/>
      <c r="E493" s="20"/>
      <c r="F493" s="28" t="s">
        <v>1318</v>
      </c>
      <c r="G493" s="10"/>
      <c r="H493" s="10"/>
    </row>
    <row r="495" spans="1:8" ht="15.75" x14ac:dyDescent="0.25">
      <c r="B495" s="148" t="s">
        <v>600</v>
      </c>
      <c r="C495" s="156" t="s">
        <v>601</v>
      </c>
      <c r="D495" s="156"/>
      <c r="E495" s="156"/>
      <c r="F495" s="157" t="s">
        <v>602</v>
      </c>
      <c r="G495" s="156" t="s">
        <v>604</v>
      </c>
      <c r="H495" s="156" t="s">
        <v>1024</v>
      </c>
    </row>
    <row r="496" spans="1:8" ht="15.75" x14ac:dyDescent="0.25">
      <c r="B496" s="149" t="s">
        <v>605</v>
      </c>
      <c r="C496" s="152">
        <f>C512</f>
        <v>7107.333333333333</v>
      </c>
      <c r="F496" s="152">
        <v>5760</v>
      </c>
      <c r="G496">
        <v>3867</v>
      </c>
      <c r="H496">
        <v>3867</v>
      </c>
    </row>
    <row r="497" spans="2:8" ht="15.75" x14ac:dyDescent="0.2">
      <c r="B497" s="150" t="s">
        <v>594</v>
      </c>
      <c r="C497" s="152">
        <f>C496*12%</f>
        <v>852.87999999999988</v>
      </c>
      <c r="F497" s="152">
        <f>F496*12%</f>
        <v>691.19999999999993</v>
      </c>
      <c r="G497" s="152">
        <f>G496*12%</f>
        <v>464.03999999999996</v>
      </c>
      <c r="H497" s="152">
        <v>0</v>
      </c>
    </row>
    <row r="498" spans="2:8" x14ac:dyDescent="0.2">
      <c r="B498" s="151" t="s">
        <v>603</v>
      </c>
      <c r="C498" s="199">
        <f>C496*31%</f>
        <v>2203.2733333333331</v>
      </c>
      <c r="F498" s="152">
        <f>F496*20%</f>
        <v>1152</v>
      </c>
      <c r="G498" s="152">
        <f>G496*20%</f>
        <v>773.40000000000009</v>
      </c>
      <c r="H498" s="152">
        <f>H496*30%</f>
        <v>1160.0999999999999</v>
      </c>
    </row>
    <row r="499" spans="2:8" x14ac:dyDescent="0.2">
      <c r="B499" s="151" t="s">
        <v>595</v>
      </c>
      <c r="C499" s="152">
        <f>(C496+C497+C498)*25%</f>
        <v>2540.8716666666664</v>
      </c>
      <c r="F499" s="152">
        <f>(F496+F497+F498)*25%</f>
        <v>1900.8</v>
      </c>
      <c r="G499" s="152">
        <f>(G496+G497+G498)*25%</f>
        <v>1276.1100000000001</v>
      </c>
      <c r="H499" s="152">
        <f>(H496+H497+H498)*25%</f>
        <v>1256.7750000000001</v>
      </c>
    </row>
    <row r="500" spans="2:8" x14ac:dyDescent="0.2">
      <c r="B500" s="151" t="s">
        <v>596</v>
      </c>
      <c r="C500" s="152">
        <f>(C496+C497+C498+C499)*110%</f>
        <v>13974.794166666667</v>
      </c>
      <c r="F500" s="152">
        <f>(F496+F497+F498+F499)*110%</f>
        <v>10454.400000000001</v>
      </c>
      <c r="G500" s="152">
        <f>(G496+G497+G498+G499)*110%</f>
        <v>7018.6050000000014</v>
      </c>
      <c r="H500" s="152">
        <f>(H496+H497+H498+H499)*110%</f>
        <v>6912.2625000000007</v>
      </c>
    </row>
    <row r="501" spans="2:8" x14ac:dyDescent="0.2">
      <c r="B501" s="153" t="s">
        <v>597</v>
      </c>
      <c r="C501" s="155">
        <f>C496+C497+C498+C499+C500</f>
        <v>26679.152499999997</v>
      </c>
      <c r="F501" s="155">
        <f>F496+F497+F498+F499+F500</f>
        <v>19958.400000000001</v>
      </c>
      <c r="G501" s="155">
        <f>G496+G497+G498+G499+G500</f>
        <v>13399.155000000002</v>
      </c>
      <c r="H501" s="155">
        <f>H496+H497+H498+H499+H500</f>
        <v>13196.137500000001</v>
      </c>
    </row>
    <row r="502" spans="2:8" x14ac:dyDescent="0.2">
      <c r="B502" s="151" t="s">
        <v>598</v>
      </c>
      <c r="C502" s="155">
        <f>C501*34.2%</f>
        <v>9124.2701550000002</v>
      </c>
      <c r="F502" s="155">
        <f>F501*34.2%</f>
        <v>6825.7728000000006</v>
      </c>
      <c r="G502" s="155">
        <f>G501*34.2%</f>
        <v>4582.5110100000011</v>
      </c>
      <c r="H502" s="155">
        <f>H501*34.2%</f>
        <v>4513.0790250000009</v>
      </c>
    </row>
    <row r="503" spans="2:8" x14ac:dyDescent="0.2">
      <c r="B503" s="151" t="s">
        <v>599</v>
      </c>
      <c r="C503" s="154" t="e">
        <f>#REF!</f>
        <v>#REF!</v>
      </c>
      <c r="F503" s="154" t="e">
        <f>#REF!</f>
        <v>#REF!</v>
      </c>
      <c r="G503" s="154" t="e">
        <f>#REF!</f>
        <v>#REF!</v>
      </c>
      <c r="H503" s="154" t="e">
        <f>#REF!</f>
        <v>#REF!</v>
      </c>
    </row>
    <row r="508" spans="2:8" x14ac:dyDescent="0.2">
      <c r="C508">
        <v>5758</v>
      </c>
    </row>
    <row r="509" spans="2:8" x14ac:dyDescent="0.2">
      <c r="C509">
        <v>8894</v>
      </c>
    </row>
    <row r="510" spans="2:8" x14ac:dyDescent="0.2">
      <c r="C510">
        <v>6670</v>
      </c>
    </row>
    <row r="512" spans="2:8" x14ac:dyDescent="0.2">
      <c r="C512" s="199">
        <f>AVERAGE(C508:C510)</f>
        <v>7107.333333333333</v>
      </c>
    </row>
  </sheetData>
  <mergeCells count="7">
    <mergeCell ref="A457:E457"/>
    <mergeCell ref="A472:E472"/>
    <mergeCell ref="A5:E5"/>
    <mergeCell ref="A414:E414"/>
    <mergeCell ref="A406:E406"/>
    <mergeCell ref="A390:E390"/>
    <mergeCell ref="A429:E429"/>
  </mergeCells>
  <phoneticPr fontId="0" type="noConversion"/>
  <pageMargins left="0.19685039370078741" right="0.19685039370078741" top="0.19685039370078741" bottom="0.19685039370078741" header="0.51181102362204722" footer="0.51181102362204722"/>
  <pageSetup paperSize="9" orientation="landscape" horizontalDpi="4294967293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3">
    <tabColor indexed="57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2111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85">
        <v>9870</v>
      </c>
      <c r="D5" s="136">
        <v>35</v>
      </c>
      <c r="E5" s="207" t="e">
        <f>B5/C5*D5</f>
        <v>#REF!</v>
      </c>
    </row>
    <row r="6" spans="1:5" ht="18" customHeight="1" x14ac:dyDescent="0.2">
      <c r="A6" s="123"/>
      <c r="B6" s="111"/>
      <c r="C6" s="112"/>
      <c r="D6" s="130"/>
      <c r="E6" s="118"/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6.5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ht="16.5" customHeight="1" x14ac:dyDescent="0.2">
      <c r="A12" s="142"/>
      <c r="B12" s="146"/>
      <c r="C12" s="160"/>
      <c r="D12" s="130"/>
      <c r="E12" s="125"/>
    </row>
    <row r="13" spans="1:5" ht="16.5" customHeight="1" x14ac:dyDescent="0.2">
      <c r="A13" s="142"/>
      <c r="B13" s="146"/>
      <c r="C13" s="160"/>
      <c r="D13" s="130"/>
      <c r="E13" s="125"/>
    </row>
    <row r="14" spans="1:5" ht="16.5" hidden="1" customHeight="1" x14ac:dyDescent="0.2">
      <c r="A14" s="145" t="s">
        <v>463</v>
      </c>
      <c r="B14" s="146" t="s">
        <v>464</v>
      </c>
      <c r="C14" s="143" t="s">
        <v>1207</v>
      </c>
      <c r="D14" s="130">
        <v>150</v>
      </c>
      <c r="E14" s="125"/>
    </row>
    <row r="15" spans="1:5" ht="16.5" customHeight="1" x14ac:dyDescent="0.2">
      <c r="A15" s="120" t="s">
        <v>84</v>
      </c>
      <c r="B15" s="110"/>
      <c r="C15" s="110"/>
      <c r="D15" s="110"/>
      <c r="E15" s="118">
        <f>SUM(E11:E14)</f>
        <v>23</v>
      </c>
    </row>
    <row r="17" spans="1:4" ht="17.25" customHeight="1" x14ac:dyDescent="0.2">
      <c r="A17" s="172" t="s">
        <v>1496</v>
      </c>
      <c r="B17" s="107"/>
      <c r="C17" s="107"/>
    </row>
    <row r="18" spans="1:4" ht="18" customHeight="1" x14ac:dyDescent="0.2">
      <c r="A18" s="406" t="s">
        <v>1497</v>
      </c>
      <c r="B18" s="406"/>
      <c r="C18" s="114" t="e">
        <f>#REF!</f>
        <v>#REF!</v>
      </c>
      <c r="D18" s="121"/>
    </row>
    <row r="19" spans="1:4" ht="25.5" customHeight="1" x14ac:dyDescent="0.2">
      <c r="A19" s="404" t="s">
        <v>1498</v>
      </c>
      <c r="B19" s="404"/>
      <c r="C19" s="118" t="e">
        <f>E7</f>
        <v>#REF!</v>
      </c>
    </row>
    <row r="20" spans="1:4" ht="16.5" customHeight="1" x14ac:dyDescent="0.2">
      <c r="A20" s="407" t="s">
        <v>1499</v>
      </c>
      <c r="B20" s="407"/>
      <c r="C20" s="164" t="e">
        <f>C18*C19</f>
        <v>#REF!</v>
      </c>
    </row>
    <row r="21" spans="1:4" ht="37.5" customHeight="1" x14ac:dyDescent="0.2"/>
    <row r="22" spans="1:4" ht="15.75" customHeight="1" x14ac:dyDescent="0.2">
      <c r="A22" s="408" t="s">
        <v>1500</v>
      </c>
      <c r="B22" s="409"/>
      <c r="C22" s="122" t="s">
        <v>1501</v>
      </c>
    </row>
    <row r="23" spans="1:4" ht="21.75" customHeight="1" x14ac:dyDescent="0.2">
      <c r="A23" s="410" t="s">
        <v>1502</v>
      </c>
      <c r="B23" s="404"/>
      <c r="C23" s="118" t="e">
        <f>E7</f>
        <v>#REF!</v>
      </c>
    </row>
    <row r="24" spans="1:4" ht="19.5" customHeight="1" x14ac:dyDescent="0.2">
      <c r="A24" s="404" t="s">
        <v>1503</v>
      </c>
      <c r="B24" s="404"/>
      <c r="C24" s="118">
        <f>E15</f>
        <v>23</v>
      </c>
    </row>
    <row r="25" spans="1:4" ht="27" customHeight="1" x14ac:dyDescent="0.2">
      <c r="A25" s="404" t="s">
        <v>1504</v>
      </c>
      <c r="B25" s="404"/>
      <c r="C25" s="118"/>
    </row>
    <row r="26" spans="1:4" ht="21" customHeight="1" x14ac:dyDescent="0.2">
      <c r="A26" s="404" t="s">
        <v>1505</v>
      </c>
      <c r="B26" s="404"/>
      <c r="C26" s="118" t="e">
        <f>C20</f>
        <v>#REF!</v>
      </c>
    </row>
    <row r="27" spans="1:4" ht="19.5" customHeight="1" x14ac:dyDescent="0.2">
      <c r="A27" s="405" t="s">
        <v>1506</v>
      </c>
      <c r="B27" s="405"/>
      <c r="C27" s="164" t="e">
        <f>SUM(C23:C26)</f>
        <v>#REF!</v>
      </c>
    </row>
    <row r="28" spans="1:4" ht="18.75" hidden="1" customHeight="1" x14ac:dyDescent="0.2">
      <c r="A28" s="404" t="s">
        <v>1506</v>
      </c>
      <c r="B28" s="404"/>
      <c r="C28" s="110"/>
    </row>
    <row r="33" spans="1:3" x14ac:dyDescent="0.2">
      <c r="A33" s="137" t="s">
        <v>1864</v>
      </c>
      <c r="C33" s="137" t="s">
        <v>1881</v>
      </c>
    </row>
  </sheetData>
  <mergeCells count="11">
    <mergeCell ref="A3:E3"/>
    <mergeCell ref="A18:B18"/>
    <mergeCell ref="A19:B19"/>
    <mergeCell ref="A20:B20"/>
    <mergeCell ref="A26:B26"/>
    <mergeCell ref="A28:B28"/>
    <mergeCell ref="A24:B24"/>
    <mergeCell ref="A23:B23"/>
    <mergeCell ref="A22:B22"/>
    <mergeCell ref="A25:B25"/>
    <mergeCell ref="A27:B27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4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2112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30</v>
      </c>
      <c r="E5" s="118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15</v>
      </c>
      <c r="E6" s="118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13"/>
      <c r="E7" s="118" t="e">
        <f>E5+E6</f>
        <v>#REF!</v>
      </c>
    </row>
    <row r="8" spans="1:5" x14ac:dyDescent="0.2">
      <c r="A8" s="137"/>
      <c r="B8" s="137"/>
      <c r="C8" s="137"/>
    </row>
    <row r="9" spans="1:5" x14ac:dyDescent="0.2">
      <c r="A9" s="137"/>
      <c r="B9" s="137"/>
      <c r="C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16" t="s">
        <v>1494</v>
      </c>
      <c r="E10" s="116" t="s">
        <v>1495</v>
      </c>
    </row>
    <row r="11" spans="1:5" ht="14.25" customHeight="1" x14ac:dyDescent="0.2">
      <c r="A11" s="142" t="s">
        <v>1833</v>
      </c>
      <c r="B11" s="146" t="s">
        <v>1508</v>
      </c>
      <c r="C11" s="161">
        <v>2</v>
      </c>
      <c r="D11" s="130">
        <v>23</v>
      </c>
      <c r="E11" s="125">
        <f>C11*D11</f>
        <v>46</v>
      </c>
    </row>
    <row r="12" spans="1:5" ht="14.25" customHeight="1" x14ac:dyDescent="0.2">
      <c r="A12" s="142"/>
      <c r="B12" s="146"/>
      <c r="C12" s="161"/>
      <c r="D12" s="130"/>
      <c r="E12" s="125"/>
    </row>
    <row r="13" spans="1:5" ht="17.25" hidden="1" customHeight="1" x14ac:dyDescent="0.2">
      <c r="A13" s="142" t="s">
        <v>463</v>
      </c>
      <c r="B13" s="146" t="s">
        <v>464</v>
      </c>
      <c r="C13" s="143" t="s">
        <v>465</v>
      </c>
      <c r="D13" s="130">
        <v>150</v>
      </c>
      <c r="E13" s="147"/>
    </row>
    <row r="14" spans="1:5" ht="15" customHeight="1" x14ac:dyDescent="0.2">
      <c r="A14" s="138" t="s">
        <v>84</v>
      </c>
      <c r="B14" s="123"/>
      <c r="C14" s="123"/>
      <c r="D14" s="110"/>
      <c r="E14" s="118">
        <f>SUM(E11:E13)</f>
        <v>46</v>
      </c>
    </row>
    <row r="15" spans="1:5" x14ac:dyDescent="0.2">
      <c r="A15" s="137"/>
      <c r="B15" s="137"/>
      <c r="C15" s="137"/>
    </row>
    <row r="16" spans="1:5" ht="17.25" customHeight="1" x14ac:dyDescent="0.2">
      <c r="A16" s="172" t="s">
        <v>1496</v>
      </c>
      <c r="B16" s="209"/>
      <c r="C16" s="209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0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0.2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8"/>
    </row>
    <row r="25" spans="1:4" ht="21" customHeight="1" x14ac:dyDescent="0.2">
      <c r="A25" s="404" t="s">
        <v>1505</v>
      </c>
      <c r="B25" s="404"/>
      <c r="C25" s="118" t="e">
        <f>C19</f>
        <v>#REF!</v>
      </c>
    </row>
    <row r="26" spans="1:4" ht="19.5" customHeight="1" x14ac:dyDescent="0.2">
      <c r="A26" s="404" t="s">
        <v>1506</v>
      </c>
      <c r="B26" s="404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0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2113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30</v>
      </c>
      <c r="E5" s="118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15</v>
      </c>
      <c r="E6" s="118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118" t="e">
        <f>E5+E6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4.25" customHeight="1" x14ac:dyDescent="0.2">
      <c r="A11" s="142" t="s">
        <v>1833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ht="15" customHeight="1" x14ac:dyDescent="0.2">
      <c r="A12" s="142"/>
      <c r="B12" s="146"/>
      <c r="C12" s="160"/>
      <c r="D12" s="130"/>
      <c r="E12" s="125"/>
    </row>
    <row r="13" spans="1:5" ht="17.25" customHeight="1" x14ac:dyDescent="0.2">
      <c r="A13" s="142"/>
      <c r="B13" s="146"/>
      <c r="C13" s="143"/>
      <c r="D13" s="130"/>
      <c r="E13" s="147"/>
    </row>
    <row r="14" spans="1:5" ht="20.25" customHeight="1" x14ac:dyDescent="0.2">
      <c r="A14" s="120" t="s">
        <v>84</v>
      </c>
      <c r="B14" s="110"/>
      <c r="C14" s="110"/>
      <c r="D14" s="110"/>
      <c r="E14" s="118">
        <f>SUM(E11:E13)</f>
        <v>46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3.7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18.7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8"/>
    </row>
    <row r="25" spans="1:4" ht="18.7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1" spans="1:4" ht="24.75" customHeight="1" x14ac:dyDescent="0.2"/>
    <row r="32" spans="1:4" x14ac:dyDescent="0.2">
      <c r="A32" s="137" t="s">
        <v>1864</v>
      </c>
      <c r="C32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5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2114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12">
        <v>9870</v>
      </c>
      <c r="D5" s="139">
        <v>25</v>
      </c>
      <c r="E5" s="118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12">
        <v>9870</v>
      </c>
      <c r="D6" s="139">
        <v>20</v>
      </c>
      <c r="E6" s="118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5.75" customHeight="1" x14ac:dyDescent="0.2">
      <c r="A11" s="142" t="s">
        <v>1833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ht="15.75" customHeight="1" x14ac:dyDescent="0.2">
      <c r="A12" s="145"/>
      <c r="B12" s="146"/>
      <c r="C12" s="160"/>
      <c r="D12" s="130"/>
      <c r="E12" s="125"/>
    </row>
    <row r="13" spans="1:5" ht="15.75" customHeight="1" x14ac:dyDescent="0.2">
      <c r="A13" s="145"/>
      <c r="B13" s="146"/>
      <c r="C13" s="143"/>
      <c r="D13" s="130"/>
      <c r="E13" s="147"/>
    </row>
    <row r="14" spans="1:5" ht="15.75" customHeight="1" x14ac:dyDescent="0.2">
      <c r="A14" s="120" t="s">
        <v>84</v>
      </c>
      <c r="B14" s="110"/>
      <c r="C14" s="110"/>
      <c r="D14" s="110"/>
      <c r="E14" s="118">
        <f>SUM(E11:E13)</f>
        <v>46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6.7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1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8"/>
    </row>
    <row r="25" spans="1:4" ht="21.75" customHeight="1" x14ac:dyDescent="0.2">
      <c r="A25" s="404" t="s">
        <v>1505</v>
      </c>
      <c r="B25" s="404"/>
      <c r="C25" s="118" t="e">
        <f>C19</f>
        <v>#REF!</v>
      </c>
    </row>
    <row r="26" spans="1:4" ht="21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6">
    <tabColor indexed="57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2115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35</v>
      </c>
      <c r="E5" s="207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16</v>
      </c>
      <c r="E6" s="207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207" t="e">
        <f>E5+E6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ht="15" customHeight="1" x14ac:dyDescent="0.2">
      <c r="A11" s="142" t="s">
        <v>1833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5" customHeight="1" x14ac:dyDescent="0.2">
      <c r="A12" s="142"/>
      <c r="B12" s="146"/>
      <c r="C12" s="161"/>
      <c r="D12" s="139"/>
      <c r="E12" s="206"/>
    </row>
    <row r="13" spans="1:5" ht="15" customHeight="1" x14ac:dyDescent="0.2">
      <c r="A13" s="142"/>
      <c r="B13" s="146"/>
      <c r="C13" s="143"/>
      <c r="D13" s="139"/>
      <c r="E13" s="144"/>
    </row>
    <row r="14" spans="1:5" ht="15" customHeight="1" x14ac:dyDescent="0.2">
      <c r="A14" s="138" t="s">
        <v>84</v>
      </c>
      <c r="B14" s="123"/>
      <c r="C14" s="123"/>
      <c r="D14" s="123"/>
      <c r="E14" s="207">
        <f>SUM(E11:E13)</f>
        <v>46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2.2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1.7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8"/>
    </row>
    <row r="25" spans="1:4" ht="21.75" customHeight="1" x14ac:dyDescent="0.2">
      <c r="A25" s="404" t="s">
        <v>1505</v>
      </c>
      <c r="B25" s="404"/>
      <c r="C25" s="118" t="e">
        <f>C19</f>
        <v>#REF!</v>
      </c>
    </row>
    <row r="26" spans="1:4" ht="19.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3" spans="1:3" x14ac:dyDescent="0.2">
      <c r="A33" s="137" t="s">
        <v>1864</v>
      </c>
      <c r="C33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7">
    <tabColor indexed="57"/>
  </sheetPr>
  <dimension ref="A2:E31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2116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30</v>
      </c>
      <c r="E5" s="207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6">
        <v>15</v>
      </c>
      <c r="E6" s="207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207" t="e">
        <f>E5+E6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ht="15.75" customHeight="1" x14ac:dyDescent="0.2">
      <c r="A11" s="142" t="s">
        <v>1833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5.75" customHeight="1" x14ac:dyDescent="0.2">
      <c r="A12" s="142"/>
      <c r="B12" s="146"/>
      <c r="C12" s="161"/>
      <c r="D12" s="139"/>
      <c r="E12" s="206"/>
    </row>
    <row r="13" spans="1:5" ht="15.75" customHeight="1" x14ac:dyDescent="0.2">
      <c r="A13" s="142"/>
      <c r="B13" s="146"/>
      <c r="C13" s="143"/>
      <c r="D13" s="139"/>
      <c r="E13" s="144"/>
    </row>
    <row r="14" spans="1:5" ht="15.75" customHeight="1" x14ac:dyDescent="0.2">
      <c r="A14" s="138" t="s">
        <v>84</v>
      </c>
      <c r="B14" s="123"/>
      <c r="C14" s="123"/>
      <c r="D14" s="123"/>
      <c r="E14" s="207">
        <f>SUM(E11:E13)</f>
        <v>46</v>
      </c>
    </row>
    <row r="15" spans="1:5" x14ac:dyDescent="0.2">
      <c r="A15" s="137"/>
      <c r="B15" s="137"/>
      <c r="C15" s="137"/>
      <c r="D15" s="137"/>
      <c r="E15" s="137"/>
    </row>
    <row r="16" spans="1:5" ht="17.25" customHeight="1" x14ac:dyDescent="0.2">
      <c r="A16" s="172" t="s">
        <v>1496</v>
      </c>
      <c r="B16" s="209"/>
      <c r="C16" s="209"/>
      <c r="D16" s="137"/>
      <c r="E16" s="13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29.2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1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8"/>
    </row>
    <row r="25" spans="1:4" ht="20.2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1" spans="1:4" x14ac:dyDescent="0.2">
      <c r="A31" s="137" t="s">
        <v>1864</v>
      </c>
      <c r="C31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9">
    <tabColor indexed="57"/>
  </sheetPr>
  <dimension ref="A2:E30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2117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12">
        <v>9870</v>
      </c>
      <c r="D5" s="136">
        <v>45</v>
      </c>
      <c r="E5" s="118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12">
        <v>9870</v>
      </c>
      <c r="D6" s="136">
        <v>13</v>
      </c>
      <c r="E6" s="118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5.75" customHeight="1" x14ac:dyDescent="0.2">
      <c r="A11" s="142" t="s">
        <v>1833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ht="15.75" customHeight="1" x14ac:dyDescent="0.2">
      <c r="A12" s="145"/>
      <c r="B12" s="146"/>
      <c r="C12" s="143"/>
      <c r="D12" s="130"/>
      <c r="E12" s="147"/>
    </row>
    <row r="13" spans="1:5" ht="15.75" customHeight="1" x14ac:dyDescent="0.2">
      <c r="A13" s="120" t="s">
        <v>84</v>
      </c>
      <c r="B13" s="110"/>
      <c r="C13" s="110"/>
      <c r="D13" s="110"/>
      <c r="E13" s="118">
        <f>SUM(E11:E12)</f>
        <v>46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8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37.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1.75" customHeight="1" x14ac:dyDescent="0.2">
      <c r="A21" s="410" t="s">
        <v>1502</v>
      </c>
      <c r="B21" s="404"/>
      <c r="C21" s="118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8"/>
    </row>
    <row r="24" spans="1:3" ht="19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2:E29"/>
  <sheetViews>
    <sheetView workbookViewId="0">
      <selection activeCell="A3" sqref="A3:E3"/>
    </sheetView>
  </sheetViews>
  <sheetFormatPr defaultRowHeight="12.75" x14ac:dyDescent="0.2"/>
  <cols>
    <col min="1" max="1" width="21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4.25" x14ac:dyDescent="0.2">
      <c r="A3" s="124" t="s">
        <v>2118</v>
      </c>
      <c r="B3" s="107"/>
    </row>
    <row r="4" spans="1:5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249">
        <v>36</v>
      </c>
      <c r="E5" s="118" t="e">
        <f>B5/C5*D5</f>
        <v>#REF!</v>
      </c>
    </row>
    <row r="6" spans="1:5" ht="18" customHeight="1" x14ac:dyDescent="0.2">
      <c r="A6" s="110" t="s">
        <v>1489</v>
      </c>
      <c r="B6" s="158" t="e">
        <f>B5</f>
        <v>#REF!</v>
      </c>
      <c r="C6" s="112">
        <v>9870</v>
      </c>
      <c r="D6" s="249">
        <v>10</v>
      </c>
      <c r="E6" s="118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8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s="140" customFormat="1" ht="15" customHeight="1" x14ac:dyDescent="0.2">
      <c r="A11" s="142" t="s">
        <v>1833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ht="20.25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8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1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17.25" customHeight="1" x14ac:dyDescent="0.2">
      <c r="A20" s="404" t="s">
        <v>1502</v>
      </c>
      <c r="B20" s="404"/>
      <c r="C20" s="118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8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0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0">
    <mergeCell ref="A22:B22"/>
    <mergeCell ref="A23:B23"/>
    <mergeCell ref="A24:B24"/>
    <mergeCell ref="A25:B25"/>
    <mergeCell ref="A15:B15"/>
    <mergeCell ref="A16:B16"/>
    <mergeCell ref="A17:B17"/>
    <mergeCell ref="A19:B19"/>
    <mergeCell ref="A20:B20"/>
    <mergeCell ref="A21:B2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2:E29"/>
  <sheetViews>
    <sheetView workbookViewId="0">
      <selection activeCell="A3" sqref="A3:E3"/>
    </sheetView>
  </sheetViews>
  <sheetFormatPr defaultRowHeight="12.75" x14ac:dyDescent="0.2"/>
  <cols>
    <col min="1" max="1" width="21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4.25" x14ac:dyDescent="0.2">
      <c r="A3" s="124" t="s">
        <v>2119</v>
      </c>
      <c r="B3" s="107"/>
    </row>
    <row r="4" spans="1:5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249">
        <v>45</v>
      </c>
      <c r="E5" s="118" t="e">
        <f>B5/C5*D5</f>
        <v>#REF!</v>
      </c>
    </row>
    <row r="6" spans="1:5" ht="18" customHeight="1" x14ac:dyDescent="0.2">
      <c r="A6" s="110" t="s">
        <v>1489</v>
      </c>
      <c r="B6" s="158" t="e">
        <f>B5</f>
        <v>#REF!</v>
      </c>
      <c r="C6" s="112">
        <v>9870</v>
      </c>
      <c r="D6" s="249">
        <v>13</v>
      </c>
      <c r="E6" s="118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8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s="140" customFormat="1" ht="15" customHeight="1" x14ac:dyDescent="0.2">
      <c r="A11" s="142" t="s">
        <v>1833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ht="20.25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8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1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17.25" customHeight="1" x14ac:dyDescent="0.2">
      <c r="A20" s="404" t="s">
        <v>1502</v>
      </c>
      <c r="B20" s="404"/>
      <c r="C20" s="118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8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0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0">
    <mergeCell ref="A22:B22"/>
    <mergeCell ref="A23:B23"/>
    <mergeCell ref="A24:B24"/>
    <mergeCell ref="A25:B25"/>
    <mergeCell ref="A15:B15"/>
    <mergeCell ref="A16:B16"/>
    <mergeCell ref="A17:B17"/>
    <mergeCell ref="A19:B19"/>
    <mergeCell ref="A20:B20"/>
    <mergeCell ref="A21:B2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0">
    <tabColor indexed="57"/>
  </sheetPr>
  <dimension ref="A2:E30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1209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85">
        <v>9870</v>
      </c>
      <c r="D5" s="139">
        <v>13</v>
      </c>
      <c r="E5" s="118" t="e">
        <f>B5/C5*D5</f>
        <v>#REF!</v>
      </c>
    </row>
    <row r="6" spans="1:5" ht="18" customHeight="1" x14ac:dyDescent="0.2">
      <c r="A6" s="123"/>
      <c r="B6" s="111"/>
      <c r="C6" s="112"/>
      <c r="D6" s="135"/>
      <c r="E6" s="118"/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5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ht="15" customHeight="1" x14ac:dyDescent="0.2">
      <c r="A12" s="120" t="s">
        <v>84</v>
      </c>
      <c r="B12" s="110"/>
      <c r="C12" s="110"/>
      <c r="D12" s="110"/>
      <c r="E12" s="118">
        <f>SUM(E11:E11)</f>
        <v>23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8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33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19.5" customHeight="1" x14ac:dyDescent="0.2">
      <c r="A20" s="410" t="s">
        <v>1502</v>
      </c>
      <c r="B20" s="404"/>
      <c r="C20" s="118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23</v>
      </c>
    </row>
    <row r="22" spans="1:3" ht="27" customHeight="1" x14ac:dyDescent="0.2">
      <c r="A22" s="404" t="s">
        <v>1504</v>
      </c>
      <c r="B22" s="404"/>
      <c r="C22" s="118"/>
    </row>
    <row r="23" spans="1:3" ht="19.5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0" spans="1:3" x14ac:dyDescent="0.2">
      <c r="A30" s="137" t="s">
        <v>1864</v>
      </c>
      <c r="C30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7">
    <tabColor indexed="57"/>
  </sheetPr>
  <dimension ref="A2:F31"/>
  <sheetViews>
    <sheetView workbookViewId="0">
      <selection activeCell="A3" sqref="A3:E3"/>
    </sheetView>
  </sheetViews>
  <sheetFormatPr defaultRowHeight="12.75" x14ac:dyDescent="0.2"/>
  <cols>
    <col min="1" max="1" width="24.285156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6" x14ac:dyDescent="0.2">
      <c r="A2" s="107"/>
    </row>
    <row r="3" spans="1:6" ht="15.75" x14ac:dyDescent="0.25">
      <c r="A3" s="129" t="s">
        <v>2082</v>
      </c>
    </row>
    <row r="4" spans="1:6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6" ht="18" customHeight="1" x14ac:dyDescent="0.2">
      <c r="A5" s="110" t="s">
        <v>1489</v>
      </c>
      <c r="B5" s="158" t="e">
        <f>#REF!</f>
        <v>#REF!</v>
      </c>
      <c r="C5" s="112">
        <v>9870</v>
      </c>
      <c r="D5" s="113">
        <v>6</v>
      </c>
      <c r="E5" s="118" t="e">
        <f>B5/C5*D5</f>
        <v>#REF!</v>
      </c>
    </row>
    <row r="6" spans="1:6" ht="18" customHeight="1" x14ac:dyDescent="0.2">
      <c r="A6" s="123"/>
      <c r="B6" s="111"/>
      <c r="C6" s="112"/>
      <c r="D6" s="130"/>
      <c r="E6" s="114"/>
    </row>
    <row r="7" spans="1:6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6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6" ht="17.25" customHeight="1" x14ac:dyDescent="0.2">
      <c r="A11" s="110"/>
      <c r="B11" s="109"/>
      <c r="C11" s="117"/>
      <c r="D11" s="113"/>
      <c r="E11" s="118"/>
    </row>
    <row r="12" spans="1:6" ht="17.25" customHeight="1" x14ac:dyDescent="0.2">
      <c r="A12" s="138"/>
      <c r="B12" s="162"/>
      <c r="C12" s="160"/>
      <c r="D12" s="130"/>
      <c r="E12" s="125"/>
      <c r="F12" s="140"/>
    </row>
    <row r="13" spans="1:6" ht="17.25" customHeight="1" x14ac:dyDescent="0.2">
      <c r="A13" s="119"/>
      <c r="B13" s="162"/>
      <c r="C13" s="160"/>
      <c r="D13" s="130"/>
      <c r="E13" s="125"/>
      <c r="F13" s="140"/>
    </row>
    <row r="14" spans="1:6" ht="17.25" customHeight="1" x14ac:dyDescent="0.2">
      <c r="A14" s="120" t="s">
        <v>84</v>
      </c>
      <c r="B14" s="110"/>
      <c r="C14" s="110"/>
      <c r="D14" s="110"/>
      <c r="E14" s="118">
        <f>E13+E12+E11</f>
        <v>0</v>
      </c>
    </row>
    <row r="16" spans="1:6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18" t="e">
        <f>C17*C18</f>
        <v>#REF!</v>
      </c>
    </row>
    <row r="20" spans="1:4" ht="30.7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17.25" customHeight="1" x14ac:dyDescent="0.2">
      <c r="A22" s="404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0</v>
      </c>
    </row>
    <row r="24" spans="1:4" ht="27" customHeight="1" x14ac:dyDescent="0.2">
      <c r="A24" s="404" t="s">
        <v>1504</v>
      </c>
      <c r="B24" s="404"/>
      <c r="C24" s="110"/>
    </row>
    <row r="25" spans="1:4" ht="25.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5.25" hidden="1" customHeight="1" x14ac:dyDescent="0.2">
      <c r="A27" s="404" t="s">
        <v>1506</v>
      </c>
      <c r="B27" s="404"/>
      <c r="C27" s="110"/>
    </row>
    <row r="31" spans="1:4" x14ac:dyDescent="0.2">
      <c r="A31" s="137" t="s">
        <v>1864</v>
      </c>
      <c r="C31" s="137" t="s">
        <v>1881</v>
      </c>
    </row>
  </sheetData>
  <mergeCells count="10">
    <mergeCell ref="A24:B24"/>
    <mergeCell ref="A25:B25"/>
    <mergeCell ref="A26:B26"/>
    <mergeCell ref="A27:B27"/>
    <mergeCell ref="A17:B17"/>
    <mergeCell ref="A18:B18"/>
    <mergeCell ref="A19:B19"/>
    <mergeCell ref="A23:B23"/>
    <mergeCell ref="A22:B22"/>
    <mergeCell ref="A21:B21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1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1210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10</v>
      </c>
      <c r="E5" s="118" t="e">
        <f>B5/C5*D5</f>
        <v>#REF!</v>
      </c>
    </row>
    <row r="6" spans="1:5" ht="18" customHeight="1" x14ac:dyDescent="0.2">
      <c r="A6" s="123"/>
      <c r="B6" s="111"/>
      <c r="C6" s="112"/>
      <c r="D6" s="135"/>
      <c r="E6" s="118"/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5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ht="15" customHeight="1" x14ac:dyDescent="0.2">
      <c r="A12" s="145"/>
      <c r="B12" s="146"/>
      <c r="C12" s="162"/>
      <c r="D12" s="130"/>
      <c r="E12" s="125"/>
    </row>
    <row r="13" spans="1:5" ht="15" customHeight="1" x14ac:dyDescent="0.2">
      <c r="A13" s="145"/>
      <c r="B13" s="146"/>
      <c r="C13" s="143"/>
      <c r="D13" s="130"/>
      <c r="E13" s="147"/>
    </row>
    <row r="14" spans="1:5" ht="15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2.2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1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21.7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2">
    <tabColor indexed="57"/>
  </sheetPr>
  <dimension ref="A2:E30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1211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8</v>
      </c>
      <c r="E5" s="118" t="e">
        <f>B5/C5*D5</f>
        <v>#REF!</v>
      </c>
    </row>
    <row r="6" spans="1:5" ht="18" customHeight="1" x14ac:dyDescent="0.2">
      <c r="A6" s="123"/>
      <c r="B6" s="111"/>
      <c r="C6" s="112"/>
      <c r="D6" s="135"/>
      <c r="E6" s="118"/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5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ht="15" customHeight="1" x14ac:dyDescent="0.2">
      <c r="A12" s="120" t="s">
        <v>84</v>
      </c>
      <c r="B12" s="110"/>
      <c r="C12" s="110"/>
      <c r="D12" s="110"/>
      <c r="E12" s="118">
        <f>SUM(E11:E11)</f>
        <v>23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8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36.7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18" customHeight="1" x14ac:dyDescent="0.2">
      <c r="A20" s="410" t="s">
        <v>1502</v>
      </c>
      <c r="B20" s="404"/>
      <c r="C20" s="118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23</v>
      </c>
    </row>
    <row r="22" spans="1:3" ht="27" customHeight="1" x14ac:dyDescent="0.2">
      <c r="A22" s="404" t="s">
        <v>1504</v>
      </c>
      <c r="B22" s="404"/>
      <c r="C22" s="118"/>
    </row>
    <row r="23" spans="1:3" ht="21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0" spans="1:3" x14ac:dyDescent="0.2">
      <c r="A30" s="137" t="s">
        <v>1864</v>
      </c>
      <c r="C30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4">
    <tabColor indexed="57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1212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9">
        <v>13</v>
      </c>
      <c r="E5" s="207" t="e">
        <f>B5/C5*D5</f>
        <v>#REF!</v>
      </c>
    </row>
    <row r="6" spans="1:5" ht="18" customHeight="1" x14ac:dyDescent="0.2">
      <c r="A6" s="123"/>
      <c r="B6" s="158"/>
      <c r="C6" s="185"/>
      <c r="D6" s="139"/>
      <c r="E6" s="207"/>
    </row>
    <row r="7" spans="1:5" ht="18" customHeight="1" x14ac:dyDescent="0.2">
      <c r="A7" s="123" t="s">
        <v>1490</v>
      </c>
      <c r="B7" s="158"/>
      <c r="C7" s="185"/>
      <c r="D7" s="136"/>
      <c r="E7" s="207" t="e">
        <f>E5+E6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ht="15.7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206">
        <f>C11*D11</f>
        <v>23</v>
      </c>
    </row>
    <row r="12" spans="1:5" ht="15.75" customHeight="1" x14ac:dyDescent="0.2">
      <c r="A12" s="142"/>
      <c r="B12" s="146"/>
      <c r="C12" s="161"/>
      <c r="D12" s="139"/>
      <c r="E12" s="206"/>
    </row>
    <row r="13" spans="1:5" ht="15.75" customHeight="1" x14ac:dyDescent="0.2">
      <c r="A13" s="145"/>
      <c r="B13" s="146"/>
      <c r="C13" s="143"/>
      <c r="D13" s="130"/>
      <c r="E13" s="147"/>
    </row>
    <row r="14" spans="1:5" ht="15.75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6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5.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25.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3" spans="1:3" x14ac:dyDescent="0.2">
      <c r="A33" s="137" t="s">
        <v>1864</v>
      </c>
      <c r="C33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>
    <tabColor indexed="57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8" customHeight="1" x14ac:dyDescent="0.2">
      <c r="A3" s="411" t="s">
        <v>1213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13</v>
      </c>
      <c r="E5" s="118" t="e">
        <f>B5/C5*D5</f>
        <v>#REF!</v>
      </c>
    </row>
    <row r="6" spans="1:5" ht="18" customHeight="1" x14ac:dyDescent="0.2">
      <c r="A6" s="123"/>
      <c r="B6" s="111"/>
      <c r="C6" s="112"/>
      <c r="D6" s="135"/>
      <c r="E6" s="118"/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5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ht="15" customHeight="1" x14ac:dyDescent="0.2">
      <c r="A12" s="142"/>
      <c r="B12" s="146"/>
      <c r="C12" s="160"/>
      <c r="D12" s="130"/>
      <c r="E12" s="125"/>
    </row>
    <row r="13" spans="1:5" ht="15" customHeight="1" x14ac:dyDescent="0.2">
      <c r="A13" s="145"/>
      <c r="B13" s="146"/>
      <c r="C13" s="143"/>
      <c r="D13" s="130"/>
      <c r="E13" s="147"/>
    </row>
    <row r="14" spans="1:5" ht="15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0.7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5.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25.5" customHeight="1" x14ac:dyDescent="0.2">
      <c r="A25" s="404" t="s">
        <v>1505</v>
      </c>
      <c r="B25" s="404"/>
      <c r="C25" s="118" t="e">
        <f>C19</f>
        <v>#REF!</v>
      </c>
    </row>
    <row r="26" spans="1:4" ht="19.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3" spans="1:3" x14ac:dyDescent="0.2">
      <c r="A33" s="137" t="s">
        <v>1864</v>
      </c>
      <c r="C33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5">
    <tabColor indexed="57"/>
  </sheetPr>
  <dimension ref="A2:E32"/>
  <sheetViews>
    <sheetView topLeftCell="A4"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32.25" customHeight="1" x14ac:dyDescent="0.2">
      <c r="A3" s="411" t="s">
        <v>1815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12">
        <v>9870</v>
      </c>
      <c r="D5" s="139">
        <v>3</v>
      </c>
      <c r="E5" s="118" t="e">
        <f>B5/C5*D5</f>
        <v>#REF!</v>
      </c>
    </row>
    <row r="6" spans="1:5" ht="18" customHeight="1" x14ac:dyDescent="0.2">
      <c r="A6" s="123"/>
      <c r="B6" s="111"/>
      <c r="C6" s="112"/>
      <c r="D6" s="135"/>
      <c r="E6" s="118"/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6.5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ht="16.5" customHeight="1" x14ac:dyDescent="0.2">
      <c r="A12" s="142"/>
      <c r="B12" s="146"/>
      <c r="C12" s="160"/>
      <c r="D12" s="130"/>
      <c r="E12" s="125"/>
    </row>
    <row r="13" spans="1:5" ht="16.5" customHeight="1" x14ac:dyDescent="0.2">
      <c r="A13" s="145"/>
      <c r="B13" s="146"/>
      <c r="C13" s="143"/>
      <c r="D13" s="130"/>
      <c r="E13" s="147"/>
    </row>
    <row r="14" spans="1:5" ht="16.5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0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5.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25.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>
    <tabColor indexed="57"/>
  </sheetPr>
  <dimension ref="A2:G33"/>
  <sheetViews>
    <sheetView topLeftCell="A4"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7" x14ac:dyDescent="0.2">
      <c r="A2" s="107"/>
      <c r="B2" s="107"/>
    </row>
    <row r="3" spans="1:7" ht="36.75" customHeight="1" x14ac:dyDescent="0.2">
      <c r="A3" s="411" t="s">
        <v>896</v>
      </c>
      <c r="B3" s="412"/>
      <c r="C3" s="412"/>
      <c r="D3" s="412"/>
      <c r="E3" s="412"/>
    </row>
    <row r="4" spans="1:7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7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10</v>
      </c>
      <c r="E5" s="118" t="e">
        <f>B5/C5*D5</f>
        <v>#REF!</v>
      </c>
    </row>
    <row r="6" spans="1:7" ht="18" customHeight="1" x14ac:dyDescent="0.2">
      <c r="A6" s="123"/>
      <c r="B6" s="111"/>
      <c r="C6" s="112"/>
      <c r="D6" s="135"/>
      <c r="E6" s="118"/>
    </row>
    <row r="7" spans="1:7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7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7" ht="16.5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7" ht="16.5" customHeight="1" x14ac:dyDescent="0.2">
      <c r="A12" s="145"/>
      <c r="B12" s="146"/>
      <c r="C12" s="160"/>
      <c r="D12" s="130"/>
      <c r="E12" s="125"/>
      <c r="G12" s="137"/>
    </row>
    <row r="13" spans="1:7" ht="16.5" customHeight="1" x14ac:dyDescent="0.2">
      <c r="A13" s="145"/>
      <c r="B13" s="146"/>
      <c r="C13" s="143"/>
      <c r="D13" s="130"/>
      <c r="E13" s="125"/>
    </row>
    <row r="14" spans="1:7" ht="16.5" customHeight="1" x14ac:dyDescent="0.2">
      <c r="A14" s="120" t="s">
        <v>84</v>
      </c>
      <c r="B14" s="110"/>
      <c r="C14" s="110"/>
      <c r="D14" s="110"/>
      <c r="E14" s="118">
        <f>SUM(E11:E13)</f>
        <v>23</v>
      </c>
      <c r="G14" s="137"/>
    </row>
    <row r="16" spans="1:7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50.2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17.2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19.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3" spans="1:3" x14ac:dyDescent="0.2">
      <c r="A33" s="137" t="s">
        <v>1864</v>
      </c>
      <c r="C33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9">
    <tabColor indexed="57"/>
  </sheetPr>
  <dimension ref="A2:G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7" x14ac:dyDescent="0.2">
      <c r="A2" s="107"/>
      <c r="B2" s="107"/>
    </row>
    <row r="3" spans="1:7" ht="28.5" customHeight="1" x14ac:dyDescent="0.2">
      <c r="A3" s="411" t="s">
        <v>497</v>
      </c>
      <c r="B3" s="412"/>
      <c r="C3" s="412"/>
      <c r="D3" s="412"/>
      <c r="E3" s="412"/>
    </row>
    <row r="4" spans="1:7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7" ht="18" customHeight="1" x14ac:dyDescent="0.2">
      <c r="A5" s="123" t="s">
        <v>1489</v>
      </c>
      <c r="B5" s="158" t="e">
        <f>#REF!</f>
        <v>#REF!</v>
      </c>
      <c r="C5" s="185">
        <v>9870</v>
      </c>
      <c r="D5" s="228">
        <v>3</v>
      </c>
      <c r="E5" s="118" t="e">
        <f>B5/C5*D5</f>
        <v>#REF!</v>
      </c>
    </row>
    <row r="6" spans="1:7" ht="18" customHeight="1" x14ac:dyDescent="0.2">
      <c r="A6" s="123"/>
      <c r="B6" s="158"/>
      <c r="C6" s="185"/>
      <c r="D6" s="139"/>
      <c r="E6" s="118"/>
    </row>
    <row r="7" spans="1:7" ht="18" customHeight="1" x14ac:dyDescent="0.2">
      <c r="A7" s="123" t="s">
        <v>1490</v>
      </c>
      <c r="B7" s="158"/>
      <c r="C7" s="185"/>
      <c r="D7" s="136"/>
      <c r="E7" s="118" t="e">
        <f>E5+E6</f>
        <v>#REF!</v>
      </c>
    </row>
    <row r="8" spans="1:7" x14ac:dyDescent="0.2">
      <c r="A8" s="137"/>
      <c r="B8" s="137"/>
      <c r="C8" s="137"/>
      <c r="D8" s="137"/>
    </row>
    <row r="9" spans="1:7" x14ac:dyDescent="0.2">
      <c r="A9" s="137"/>
      <c r="B9" s="137"/>
      <c r="C9" s="137"/>
      <c r="D9" s="137"/>
    </row>
    <row r="10" spans="1:7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7" ht="14.2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7" ht="15" customHeight="1" x14ac:dyDescent="0.2">
      <c r="A12" s="142"/>
      <c r="B12" s="146"/>
      <c r="C12" s="161"/>
      <c r="D12" s="139"/>
      <c r="E12" s="125"/>
      <c r="G12" s="137"/>
    </row>
    <row r="13" spans="1:7" ht="17.25" customHeight="1" x14ac:dyDescent="0.2">
      <c r="A13" s="142"/>
      <c r="B13" s="146"/>
      <c r="C13" s="143"/>
      <c r="D13" s="139"/>
      <c r="E13" s="147"/>
    </row>
    <row r="14" spans="1:7" ht="18" customHeight="1" x14ac:dyDescent="0.2">
      <c r="A14" s="138" t="s">
        <v>84</v>
      </c>
      <c r="B14" s="123"/>
      <c r="C14" s="123"/>
      <c r="D14" s="123"/>
      <c r="E14" s="118">
        <f>SUM(E11:E13)</f>
        <v>23</v>
      </c>
    </row>
    <row r="16" spans="1:7" ht="17.25" customHeight="1" x14ac:dyDescent="0.2">
      <c r="A16" s="107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18" t="e">
        <f>C17*C18</f>
        <v>#REF!</v>
      </c>
    </row>
    <row r="21" spans="1:4" ht="15.75" customHeight="1" x14ac:dyDescent="0.2">
      <c r="A21" s="408" t="s">
        <v>1500</v>
      </c>
      <c r="B21" s="409"/>
      <c r="C21" s="122" t="s">
        <v>1501</v>
      </c>
    </row>
    <row r="22" spans="1:4" ht="25.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25.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3" spans="1:3" x14ac:dyDescent="0.2">
      <c r="A33" s="137" t="s">
        <v>1864</v>
      </c>
      <c r="C33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0">
    <tabColor indexed="57"/>
  </sheetPr>
  <dimension ref="A2:G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7" x14ac:dyDescent="0.2">
      <c r="A2" s="107"/>
      <c r="B2" s="107"/>
    </row>
    <row r="3" spans="1:7" ht="28.5" customHeight="1" x14ac:dyDescent="0.2">
      <c r="A3" s="411" t="s">
        <v>498</v>
      </c>
      <c r="B3" s="412"/>
      <c r="C3" s="412"/>
      <c r="D3" s="412"/>
      <c r="E3" s="412"/>
    </row>
    <row r="4" spans="1:7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7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5</v>
      </c>
      <c r="E5" s="118" t="e">
        <f>B5/C5*D5</f>
        <v>#REF!</v>
      </c>
    </row>
    <row r="6" spans="1:7" ht="18" customHeight="1" x14ac:dyDescent="0.2">
      <c r="A6" s="123"/>
      <c r="B6" s="158"/>
      <c r="C6" s="185"/>
      <c r="D6" s="139"/>
      <c r="E6" s="118"/>
    </row>
    <row r="7" spans="1:7" ht="18" customHeight="1" x14ac:dyDescent="0.2">
      <c r="A7" s="123" t="s">
        <v>1490</v>
      </c>
      <c r="B7" s="158"/>
      <c r="C7" s="185"/>
      <c r="D7" s="136"/>
      <c r="E7" s="118" t="e">
        <f>E5+E6</f>
        <v>#REF!</v>
      </c>
    </row>
    <row r="8" spans="1:7" x14ac:dyDescent="0.2">
      <c r="A8" s="137"/>
      <c r="B8" s="137"/>
      <c r="C8" s="137"/>
      <c r="D8" s="137"/>
    </row>
    <row r="9" spans="1:7" x14ac:dyDescent="0.2">
      <c r="A9" s="137"/>
      <c r="B9" s="137"/>
      <c r="C9" s="137"/>
      <c r="D9" s="137"/>
    </row>
    <row r="10" spans="1:7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7" ht="15.7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7" ht="15.75" customHeight="1" x14ac:dyDescent="0.2">
      <c r="A12" s="142"/>
      <c r="B12" s="146"/>
      <c r="C12" s="161"/>
      <c r="D12" s="139"/>
      <c r="E12" s="125"/>
      <c r="G12" s="137"/>
    </row>
    <row r="13" spans="1:7" ht="15.75" customHeight="1" x14ac:dyDescent="0.2">
      <c r="A13" s="142"/>
      <c r="B13" s="146"/>
      <c r="C13" s="143"/>
      <c r="D13" s="139"/>
      <c r="E13" s="147"/>
    </row>
    <row r="14" spans="1:7" ht="15.75" customHeight="1" x14ac:dyDescent="0.2">
      <c r="A14" s="138" t="s">
        <v>84</v>
      </c>
      <c r="B14" s="123"/>
      <c r="C14" s="123"/>
      <c r="D14" s="123"/>
      <c r="E14" s="118">
        <f>SUM(E11:E13)</f>
        <v>23</v>
      </c>
    </row>
    <row r="16" spans="1:7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6.7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19.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20.2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1" spans="1:4" ht="18.75" customHeight="1" x14ac:dyDescent="0.2"/>
    <row r="32" spans="1:4" x14ac:dyDescent="0.2">
      <c r="A32" s="137" t="s">
        <v>1864</v>
      </c>
      <c r="C32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1">
    <tabColor indexed="57"/>
  </sheetPr>
  <dimension ref="A2:G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7" x14ac:dyDescent="0.2">
      <c r="A2" s="107"/>
      <c r="B2" s="107"/>
    </row>
    <row r="3" spans="1:7" ht="28.5" customHeight="1" x14ac:dyDescent="0.2">
      <c r="A3" s="411" t="s">
        <v>499</v>
      </c>
      <c r="B3" s="412"/>
      <c r="C3" s="412"/>
      <c r="D3" s="412"/>
      <c r="E3" s="412"/>
    </row>
    <row r="4" spans="1:7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7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5</v>
      </c>
      <c r="E5" s="207" t="e">
        <f>B5/C5*D5</f>
        <v>#REF!</v>
      </c>
    </row>
    <row r="6" spans="1:7" ht="18" customHeight="1" x14ac:dyDescent="0.2">
      <c r="A6" s="123"/>
      <c r="B6" s="158"/>
      <c r="C6" s="185"/>
      <c r="D6" s="139"/>
      <c r="E6" s="207"/>
    </row>
    <row r="7" spans="1:7" ht="18" customHeight="1" x14ac:dyDescent="0.2">
      <c r="A7" s="123" t="s">
        <v>1490</v>
      </c>
      <c r="B7" s="158"/>
      <c r="C7" s="185"/>
      <c r="D7" s="136"/>
      <c r="E7" s="207" t="e">
        <f>E5+E6</f>
        <v>#REF!</v>
      </c>
    </row>
    <row r="8" spans="1:7" x14ac:dyDescent="0.2">
      <c r="A8" s="137"/>
      <c r="B8" s="137"/>
      <c r="C8" s="137"/>
      <c r="D8" s="137"/>
      <c r="E8" s="137"/>
    </row>
    <row r="9" spans="1:7" x14ac:dyDescent="0.2">
      <c r="A9" s="137"/>
      <c r="B9" s="137"/>
      <c r="C9" s="137"/>
      <c r="D9" s="137"/>
      <c r="E9" s="137"/>
    </row>
    <row r="10" spans="1:7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7" ht="17.2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206">
        <f>C11*D11</f>
        <v>23</v>
      </c>
    </row>
    <row r="12" spans="1:7" ht="17.25" customHeight="1" x14ac:dyDescent="0.2">
      <c r="A12" s="142"/>
      <c r="B12" s="146"/>
      <c r="C12" s="143"/>
      <c r="D12" s="139"/>
      <c r="E12" s="144"/>
      <c r="G12" s="137"/>
    </row>
    <row r="13" spans="1:7" ht="17.25" customHeight="1" x14ac:dyDescent="0.2">
      <c r="A13" s="142"/>
      <c r="B13" s="146"/>
      <c r="C13" s="143"/>
      <c r="D13" s="139"/>
      <c r="E13" s="206"/>
    </row>
    <row r="14" spans="1:7" ht="17.25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6" spans="1:7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4.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0.2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21.75" customHeight="1" x14ac:dyDescent="0.2">
      <c r="A25" s="404" t="s">
        <v>1505</v>
      </c>
      <c r="B25" s="404"/>
      <c r="C25" s="118" t="e">
        <f>C19</f>
        <v>#REF!</v>
      </c>
    </row>
    <row r="26" spans="1:4" ht="19.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1" spans="1:4" ht="24" customHeight="1" x14ac:dyDescent="0.2"/>
    <row r="32" spans="1:4" x14ac:dyDescent="0.2">
      <c r="A32" s="137" t="s">
        <v>1864</v>
      </c>
      <c r="C32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4">
    <tabColor indexed="57"/>
  </sheetPr>
  <dimension ref="A2:G31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7" x14ac:dyDescent="0.2">
      <c r="A2" s="107"/>
      <c r="B2" s="107"/>
    </row>
    <row r="3" spans="1:7" ht="28.5" customHeight="1" x14ac:dyDescent="0.2">
      <c r="A3" s="411" t="s">
        <v>535</v>
      </c>
      <c r="B3" s="412"/>
      <c r="C3" s="412"/>
      <c r="D3" s="412"/>
      <c r="E3" s="412"/>
    </row>
    <row r="4" spans="1:7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7" ht="18" customHeight="1" x14ac:dyDescent="0.2">
      <c r="A5" s="123" t="s">
        <v>1489</v>
      </c>
      <c r="B5" s="158" t="e">
        <f>#REF!</f>
        <v>#REF!</v>
      </c>
      <c r="C5" s="185">
        <v>9870</v>
      </c>
      <c r="D5" s="139">
        <v>11</v>
      </c>
      <c r="E5" s="118" t="e">
        <f>B5/C5*D5</f>
        <v>#REF!</v>
      </c>
    </row>
    <row r="6" spans="1:7" ht="18" customHeight="1" x14ac:dyDescent="0.2">
      <c r="A6" s="123"/>
      <c r="B6" s="111"/>
      <c r="C6" s="112"/>
      <c r="D6" s="135"/>
      <c r="E6" s="118"/>
    </row>
    <row r="7" spans="1:7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7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7" ht="16.5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7" ht="27" customHeight="1" x14ac:dyDescent="0.2">
      <c r="A12" s="142"/>
      <c r="B12" s="146"/>
      <c r="C12" s="143"/>
      <c r="D12" s="130"/>
      <c r="E12" s="125"/>
      <c r="G12" s="137"/>
    </row>
    <row r="13" spans="1:7" ht="16.5" customHeight="1" x14ac:dyDescent="0.2">
      <c r="A13" s="120" t="s">
        <v>84</v>
      </c>
      <c r="B13" s="110"/>
      <c r="C13" s="110"/>
      <c r="D13" s="110"/>
      <c r="E13" s="118">
        <f>SUM(E11:E12)</f>
        <v>23</v>
      </c>
    </row>
    <row r="15" spans="1:7" ht="17.25" customHeight="1" x14ac:dyDescent="0.2">
      <c r="A15" s="172" t="s">
        <v>1496</v>
      </c>
      <c r="B15" s="107"/>
      <c r="C15" s="107"/>
    </row>
    <row r="16" spans="1:7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8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36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1" customHeight="1" x14ac:dyDescent="0.2">
      <c r="A21" s="410" t="s">
        <v>1502</v>
      </c>
      <c r="B21" s="404"/>
      <c r="C21" s="118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23</v>
      </c>
    </row>
    <row r="23" spans="1:3" ht="27" customHeight="1" x14ac:dyDescent="0.2">
      <c r="A23" s="404" t="s">
        <v>1504</v>
      </c>
      <c r="B23" s="404"/>
      <c r="C23" s="118"/>
    </row>
    <row r="24" spans="1:3" ht="19.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1" spans="1:3" x14ac:dyDescent="0.2">
      <c r="A31" s="137" t="s">
        <v>1864</v>
      </c>
      <c r="C31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indexed="57"/>
  </sheetPr>
  <dimension ref="A2:E29"/>
  <sheetViews>
    <sheetView workbookViewId="0">
      <selection activeCell="A3" sqref="A3:E3"/>
    </sheetView>
  </sheetViews>
  <sheetFormatPr defaultRowHeight="12.75" x14ac:dyDescent="0.2"/>
  <cols>
    <col min="1" max="1" width="21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4.25" x14ac:dyDescent="0.2">
      <c r="A3" s="131" t="s">
        <v>1509</v>
      </c>
      <c r="B3" s="107"/>
    </row>
    <row r="4" spans="1:5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12">
        <v>9870</v>
      </c>
      <c r="D5" s="113">
        <v>4</v>
      </c>
      <c r="E5" s="118" t="e">
        <f>B5/C5*D5</f>
        <v>#REF!</v>
      </c>
    </row>
    <row r="6" spans="1:5" ht="18" customHeight="1" x14ac:dyDescent="0.2">
      <c r="A6" s="110"/>
      <c r="B6" s="111"/>
      <c r="C6" s="112"/>
      <c r="D6" s="113"/>
      <c r="E6" s="114"/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8.75" customHeight="1" x14ac:dyDescent="0.2">
      <c r="A11" s="142" t="s">
        <v>1833</v>
      </c>
      <c r="B11" s="146" t="s">
        <v>1508</v>
      </c>
      <c r="C11" s="160"/>
      <c r="D11" s="309"/>
      <c r="E11" s="125">
        <f>C11*D11</f>
        <v>0</v>
      </c>
    </row>
    <row r="12" spans="1:5" ht="18.75" customHeight="1" x14ac:dyDescent="0.2">
      <c r="A12" s="120" t="s">
        <v>84</v>
      </c>
      <c r="B12" s="110"/>
      <c r="C12" s="110"/>
      <c r="D12" s="110"/>
      <c r="E12" s="118">
        <f>SUM(E11:E11)</f>
        <v>0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8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3.2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17.25" customHeight="1" x14ac:dyDescent="0.2">
      <c r="A20" s="404" t="s">
        <v>1502</v>
      </c>
      <c r="B20" s="404"/>
      <c r="C20" s="118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0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27" spans="1:3" ht="33" customHeight="1" x14ac:dyDescent="0.2"/>
    <row r="29" spans="1:3" x14ac:dyDescent="0.2">
      <c r="A29" s="137" t="s">
        <v>1864</v>
      </c>
      <c r="C29" s="137" t="s">
        <v>1881</v>
      </c>
    </row>
  </sheetData>
  <mergeCells count="10">
    <mergeCell ref="A22:B22"/>
    <mergeCell ref="A23:B23"/>
    <mergeCell ref="A24:B24"/>
    <mergeCell ref="A25:B25"/>
    <mergeCell ref="A15:B15"/>
    <mergeCell ref="A16:B16"/>
    <mergeCell ref="A17:B17"/>
    <mergeCell ref="A21:B21"/>
    <mergeCell ref="A20:B20"/>
    <mergeCell ref="A19:B19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5">
    <tabColor indexed="57"/>
  </sheetPr>
  <dimension ref="A2:G31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7" x14ac:dyDescent="0.2">
      <c r="A2" s="107"/>
      <c r="B2" s="107"/>
    </row>
    <row r="3" spans="1:7" ht="28.5" customHeight="1" x14ac:dyDescent="0.2">
      <c r="A3" s="411" t="s">
        <v>536</v>
      </c>
      <c r="B3" s="412"/>
      <c r="C3" s="412"/>
      <c r="D3" s="412"/>
      <c r="E3" s="412"/>
    </row>
    <row r="4" spans="1:7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7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23</v>
      </c>
      <c r="E5" s="206" t="e">
        <f>B5/C5*D5</f>
        <v>#REF!</v>
      </c>
    </row>
    <row r="6" spans="1:7" ht="18" customHeight="1" x14ac:dyDescent="0.2">
      <c r="A6" s="138"/>
      <c r="B6" s="146"/>
      <c r="C6" s="208"/>
      <c r="D6" s="139"/>
      <c r="E6" s="206"/>
    </row>
    <row r="7" spans="1:7" ht="18" customHeight="1" x14ac:dyDescent="0.2">
      <c r="A7" s="138" t="s">
        <v>1490</v>
      </c>
      <c r="B7" s="146"/>
      <c r="C7" s="208"/>
      <c r="D7" s="139"/>
      <c r="E7" s="206" t="e">
        <f>E5+E6</f>
        <v>#REF!</v>
      </c>
    </row>
    <row r="8" spans="1:7" x14ac:dyDescent="0.2">
      <c r="A8" s="141"/>
      <c r="B8" s="141"/>
      <c r="C8" s="141"/>
      <c r="D8" s="141"/>
      <c r="E8" s="141"/>
    </row>
    <row r="9" spans="1:7" x14ac:dyDescent="0.2">
      <c r="A9" s="141"/>
      <c r="B9" s="141"/>
      <c r="C9" s="141"/>
      <c r="D9" s="141"/>
      <c r="E9" s="141"/>
    </row>
    <row r="10" spans="1:7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7" ht="16.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206">
        <f>C11*D11</f>
        <v>23</v>
      </c>
    </row>
    <row r="12" spans="1:7" ht="16.5" customHeight="1" x14ac:dyDescent="0.2">
      <c r="A12" s="142"/>
      <c r="B12" s="146"/>
      <c r="C12" s="143"/>
      <c r="D12" s="139"/>
      <c r="E12" s="206"/>
      <c r="G12" s="137"/>
    </row>
    <row r="13" spans="1:7" ht="16.5" customHeight="1" x14ac:dyDescent="0.2">
      <c r="A13" s="120" t="s">
        <v>84</v>
      </c>
      <c r="B13" s="110"/>
      <c r="C13" s="110"/>
      <c r="D13" s="110"/>
      <c r="E13" s="118">
        <f>SUM(E11:E12)</f>
        <v>23</v>
      </c>
    </row>
    <row r="15" spans="1:7" ht="17.25" customHeight="1" x14ac:dyDescent="0.2">
      <c r="A15" s="172" t="s">
        <v>1496</v>
      </c>
      <c r="B15" s="107"/>
      <c r="C15" s="107"/>
    </row>
    <row r="16" spans="1:7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8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38.2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0.25" customHeight="1" x14ac:dyDescent="0.2">
      <c r="A21" s="410" t="s">
        <v>1502</v>
      </c>
      <c r="B21" s="404"/>
      <c r="C21" s="118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23</v>
      </c>
    </row>
    <row r="23" spans="1:3" ht="27" customHeight="1" x14ac:dyDescent="0.2">
      <c r="A23" s="404" t="s">
        <v>1504</v>
      </c>
      <c r="B23" s="404"/>
      <c r="C23" s="118"/>
    </row>
    <row r="24" spans="1:3" ht="21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1" spans="1:3" x14ac:dyDescent="0.2">
      <c r="A31" s="137" t="s">
        <v>1864</v>
      </c>
      <c r="C31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6">
    <tabColor indexed="57"/>
  </sheetPr>
  <dimension ref="A2:E30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500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9">
        <v>3</v>
      </c>
      <c r="E5" s="118" t="e">
        <f>B5/C5*D5</f>
        <v>#REF!</v>
      </c>
    </row>
    <row r="6" spans="1:5" ht="18" customHeight="1" x14ac:dyDescent="0.2">
      <c r="A6" s="123"/>
      <c r="B6" s="111"/>
      <c r="C6" s="112"/>
      <c r="D6" s="135"/>
      <c r="E6" s="118"/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s="140" customFormat="1" ht="18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8" customHeight="1" x14ac:dyDescent="0.2">
      <c r="A12" s="145"/>
      <c r="B12" s="146"/>
      <c r="C12" s="143"/>
      <c r="D12" s="130"/>
      <c r="E12" s="125"/>
    </row>
    <row r="13" spans="1:5" s="140" customFormat="1" ht="18" customHeight="1" x14ac:dyDescent="0.2">
      <c r="A13" s="120" t="s">
        <v>84</v>
      </c>
      <c r="B13" s="120"/>
      <c r="C13" s="120"/>
      <c r="D13" s="120"/>
      <c r="E13" s="125">
        <f>SUM(E11:E12)</f>
        <v>23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8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42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19.5" customHeight="1" x14ac:dyDescent="0.2">
      <c r="A21" s="410" t="s">
        <v>1502</v>
      </c>
      <c r="B21" s="404"/>
      <c r="C21" s="118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23</v>
      </c>
    </row>
    <row r="23" spans="1:3" ht="27" customHeight="1" x14ac:dyDescent="0.2">
      <c r="A23" s="404" t="s">
        <v>1504</v>
      </c>
      <c r="B23" s="404"/>
      <c r="C23" s="118"/>
    </row>
    <row r="24" spans="1:3" ht="20.2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29" spans="1:3" ht="27.75" customHeight="1" x14ac:dyDescent="0.2"/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7">
    <tabColor indexed="57"/>
  </sheetPr>
  <dimension ref="A2:E31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501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6</v>
      </c>
      <c r="E5" s="118" t="e">
        <f>B5/C5*D5</f>
        <v>#REF!</v>
      </c>
    </row>
    <row r="6" spans="1:5" ht="18" customHeight="1" x14ac:dyDescent="0.2">
      <c r="A6" s="123"/>
      <c r="B6" s="111"/>
      <c r="C6" s="112"/>
      <c r="D6" s="135"/>
      <c r="E6" s="118"/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s="140" customFormat="1" ht="15.75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5.75" customHeight="1" x14ac:dyDescent="0.2">
      <c r="A12" s="145"/>
      <c r="B12" s="146"/>
      <c r="C12" s="143"/>
      <c r="D12" s="130"/>
      <c r="E12" s="125"/>
    </row>
    <row r="13" spans="1:5" ht="15.75" customHeight="1" x14ac:dyDescent="0.2">
      <c r="A13" s="120" t="s">
        <v>84</v>
      </c>
      <c r="B13" s="110"/>
      <c r="C13" s="110"/>
      <c r="D13" s="110"/>
      <c r="E13" s="118">
        <f>SUM(E11:E12)</f>
        <v>23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8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33.7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1" customHeight="1" x14ac:dyDescent="0.2">
      <c r="A21" s="410" t="s">
        <v>1502</v>
      </c>
      <c r="B21" s="404"/>
      <c r="C21" s="118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23</v>
      </c>
    </row>
    <row r="23" spans="1:3" ht="27" customHeight="1" x14ac:dyDescent="0.2">
      <c r="A23" s="404" t="s">
        <v>1504</v>
      </c>
      <c r="B23" s="404"/>
      <c r="C23" s="118"/>
    </row>
    <row r="24" spans="1:3" ht="18.7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1" spans="1:3" x14ac:dyDescent="0.2">
      <c r="A31" s="137" t="s">
        <v>1864</v>
      </c>
      <c r="C31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9">
    <tabColor indexed="57"/>
  </sheetPr>
  <dimension ref="A2:E31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117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9">
        <v>23</v>
      </c>
      <c r="E5" s="118" t="e">
        <f>B5/C5*D5</f>
        <v>#REF!</v>
      </c>
    </row>
    <row r="6" spans="1:5" ht="18" customHeight="1" x14ac:dyDescent="0.2">
      <c r="A6" s="123"/>
      <c r="B6" s="111"/>
      <c r="C6" s="112"/>
      <c r="D6" s="135"/>
      <c r="E6" s="118"/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7.25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ht="17.25" customHeight="1" x14ac:dyDescent="0.2">
      <c r="A12" s="145"/>
      <c r="B12" s="146"/>
      <c r="C12" s="143"/>
      <c r="D12" s="130"/>
      <c r="E12" s="125"/>
    </row>
    <row r="13" spans="1:5" ht="17.25" customHeight="1" x14ac:dyDescent="0.2">
      <c r="A13" s="120" t="s">
        <v>84</v>
      </c>
      <c r="B13" s="110"/>
      <c r="C13" s="110"/>
      <c r="D13" s="110"/>
      <c r="E13" s="118">
        <f>SUM(E11:E12)</f>
        <v>23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8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36.7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1" customHeight="1" x14ac:dyDescent="0.2">
      <c r="A21" s="410" t="s">
        <v>1502</v>
      </c>
      <c r="B21" s="404"/>
      <c r="C21" s="118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23</v>
      </c>
    </row>
    <row r="23" spans="1:3" ht="27" customHeight="1" x14ac:dyDescent="0.2">
      <c r="A23" s="404" t="s">
        <v>1504</v>
      </c>
      <c r="B23" s="404"/>
      <c r="C23" s="118"/>
    </row>
    <row r="24" spans="1:3" ht="20.25" customHeight="1" x14ac:dyDescent="0.2">
      <c r="A24" s="404" t="s">
        <v>1505</v>
      </c>
      <c r="B24" s="404"/>
      <c r="C24" s="118" t="e">
        <f>C18</f>
        <v>#REF!</v>
      </c>
    </row>
    <row r="25" spans="1:3" ht="21" customHeight="1" x14ac:dyDescent="0.2">
      <c r="A25" s="405" t="s">
        <v>1506</v>
      </c>
      <c r="B25" s="405"/>
      <c r="C25" s="164" t="e">
        <f>SUM(C21:C24)</f>
        <v>#REF!</v>
      </c>
    </row>
    <row r="26" spans="1:3" ht="0.75" hidden="1" customHeight="1" x14ac:dyDescent="0.2">
      <c r="A26" s="404" t="s">
        <v>1506</v>
      </c>
      <c r="B26" s="404"/>
      <c r="C26" s="110"/>
    </row>
    <row r="31" spans="1:3" x14ac:dyDescent="0.2">
      <c r="A31" s="137" t="s">
        <v>1864</v>
      </c>
      <c r="C31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0">
    <tabColor indexed="57"/>
  </sheetPr>
  <dimension ref="A2:E31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118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22</v>
      </c>
      <c r="E5" s="118" t="e">
        <f>B5/C5*D5</f>
        <v>#REF!</v>
      </c>
    </row>
    <row r="6" spans="1:5" ht="18" customHeight="1" x14ac:dyDescent="0.2">
      <c r="A6" s="123"/>
      <c r="B6" s="111"/>
      <c r="C6" s="112"/>
      <c r="D6" s="135"/>
      <c r="E6" s="118"/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s="140" customFormat="1" ht="16.5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6.5" customHeight="1" x14ac:dyDescent="0.2">
      <c r="A12" s="145"/>
      <c r="B12" s="146"/>
      <c r="C12" s="143"/>
      <c r="D12" s="130"/>
      <c r="E12" s="125"/>
    </row>
    <row r="13" spans="1:5" s="140" customFormat="1" ht="16.5" customHeight="1" x14ac:dyDescent="0.2">
      <c r="A13" s="120" t="s">
        <v>84</v>
      </c>
      <c r="B13" s="120"/>
      <c r="C13" s="120"/>
      <c r="D13" s="120"/>
      <c r="E13" s="125">
        <f>SUM(E11:E12)</f>
        <v>23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8" t="e">
        <f>E7</f>
        <v>#REF!</v>
      </c>
    </row>
    <row r="18" spans="1:3" ht="19.5" customHeight="1" x14ac:dyDescent="0.2">
      <c r="A18" s="407" t="s">
        <v>1499</v>
      </c>
      <c r="B18" s="407"/>
      <c r="C18" s="164" t="e">
        <f>C16*C17</f>
        <v>#REF!</v>
      </c>
    </row>
    <row r="19" spans="1:3" ht="36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19.5" customHeight="1" x14ac:dyDescent="0.2">
      <c r="A21" s="410" t="s">
        <v>1502</v>
      </c>
      <c r="B21" s="404"/>
      <c r="C21" s="118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23</v>
      </c>
    </row>
    <row r="23" spans="1:3" ht="27" customHeight="1" x14ac:dyDescent="0.2">
      <c r="A23" s="404" t="s">
        <v>1504</v>
      </c>
      <c r="B23" s="404"/>
      <c r="C23" s="118"/>
    </row>
    <row r="24" spans="1:3" ht="20.25" customHeight="1" x14ac:dyDescent="0.2">
      <c r="A24" s="404" t="s">
        <v>1505</v>
      </c>
      <c r="B24" s="404"/>
      <c r="C24" s="118" t="e">
        <f>C18</f>
        <v>#REF!</v>
      </c>
    </row>
    <row r="25" spans="1:3" ht="20.25" customHeight="1" x14ac:dyDescent="0.2">
      <c r="A25" s="405" t="s">
        <v>1506</v>
      </c>
      <c r="B25" s="405"/>
      <c r="C25" s="164" t="e">
        <f>SUM(C21:C24)</f>
        <v>#REF!</v>
      </c>
    </row>
    <row r="26" spans="1:3" ht="0.75" hidden="1" customHeight="1" x14ac:dyDescent="0.2">
      <c r="A26" s="404" t="s">
        <v>1506</v>
      </c>
      <c r="B26" s="404"/>
      <c r="C26" s="110"/>
    </row>
    <row r="30" spans="1:3" ht="18" customHeight="1" x14ac:dyDescent="0.2"/>
    <row r="31" spans="1:3" x14ac:dyDescent="0.2">
      <c r="A31" s="137" t="s">
        <v>1864</v>
      </c>
      <c r="C31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1">
    <tabColor indexed="57"/>
  </sheetPr>
  <dimension ref="A2:G31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7" x14ac:dyDescent="0.2">
      <c r="A2" s="107"/>
      <c r="B2" s="107"/>
    </row>
    <row r="3" spans="1:7" ht="28.5" customHeight="1" x14ac:dyDescent="0.2">
      <c r="A3" s="411" t="s">
        <v>119</v>
      </c>
      <c r="B3" s="412"/>
      <c r="C3" s="412"/>
      <c r="D3" s="412"/>
      <c r="E3" s="412"/>
    </row>
    <row r="4" spans="1:7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7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17</v>
      </c>
      <c r="E5" s="118" t="e">
        <f>B5/C5*D5</f>
        <v>#REF!</v>
      </c>
    </row>
    <row r="6" spans="1:7" ht="18" customHeight="1" x14ac:dyDescent="0.2">
      <c r="A6" s="123"/>
      <c r="B6" s="111"/>
      <c r="C6" s="112"/>
      <c r="D6" s="135"/>
      <c r="E6" s="118"/>
    </row>
    <row r="7" spans="1:7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7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7" ht="16.5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7" ht="16.5" customHeight="1" x14ac:dyDescent="0.2">
      <c r="A12" s="142"/>
      <c r="B12" s="146"/>
      <c r="C12" s="143"/>
      <c r="D12" s="130"/>
      <c r="E12" s="125"/>
      <c r="G12" s="137"/>
    </row>
    <row r="13" spans="1:7" ht="16.5" customHeight="1" x14ac:dyDescent="0.2">
      <c r="A13" s="120" t="s">
        <v>84</v>
      </c>
      <c r="B13" s="110"/>
      <c r="C13" s="110"/>
      <c r="D13" s="110"/>
      <c r="E13" s="118">
        <f>SUM(E11:E12)</f>
        <v>23</v>
      </c>
    </row>
    <row r="14" spans="1:7" ht="28.5" customHeight="1" x14ac:dyDescent="0.2"/>
    <row r="15" spans="1:7" ht="17.25" customHeight="1" x14ac:dyDescent="0.2">
      <c r="A15" s="172" t="s">
        <v>1496</v>
      </c>
      <c r="B15" s="107"/>
      <c r="C15" s="107"/>
    </row>
    <row r="16" spans="1:7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8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33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1" customHeight="1" x14ac:dyDescent="0.2">
      <c r="A21" s="410" t="s">
        <v>1502</v>
      </c>
      <c r="B21" s="404"/>
      <c r="C21" s="118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23</v>
      </c>
    </row>
    <row r="23" spans="1:3" ht="27" customHeight="1" x14ac:dyDescent="0.2">
      <c r="A23" s="404" t="s">
        <v>1504</v>
      </c>
      <c r="B23" s="404"/>
      <c r="C23" s="118"/>
    </row>
    <row r="24" spans="1:3" ht="18.75" customHeight="1" x14ac:dyDescent="0.2">
      <c r="A24" s="404" t="s">
        <v>1505</v>
      </c>
      <c r="B24" s="404"/>
      <c r="C24" s="118" t="e">
        <f>C18</f>
        <v>#REF!</v>
      </c>
    </row>
    <row r="25" spans="1:3" ht="19.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0" spans="1:3" ht="22.5" customHeight="1" x14ac:dyDescent="0.2"/>
    <row r="31" spans="1:3" x14ac:dyDescent="0.2">
      <c r="A31" s="137" t="s">
        <v>1864</v>
      </c>
      <c r="C31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2">
    <tabColor indexed="57"/>
  </sheetPr>
  <dimension ref="A2:G31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7" x14ac:dyDescent="0.2">
      <c r="A2" s="107"/>
      <c r="B2" s="107"/>
    </row>
    <row r="3" spans="1:7" ht="28.5" customHeight="1" x14ac:dyDescent="0.2">
      <c r="A3" s="411" t="s">
        <v>2120</v>
      </c>
      <c r="B3" s="412"/>
      <c r="C3" s="412"/>
      <c r="D3" s="412"/>
      <c r="E3" s="412"/>
    </row>
    <row r="4" spans="1:7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7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20</v>
      </c>
      <c r="E5" s="118" t="e">
        <f>B5/C5*D5</f>
        <v>#REF!</v>
      </c>
    </row>
    <row r="6" spans="1:7" ht="18" customHeight="1" x14ac:dyDescent="0.2">
      <c r="A6" s="123" t="s">
        <v>1489</v>
      </c>
      <c r="B6" s="146" t="e">
        <f>B5</f>
        <v>#REF!</v>
      </c>
      <c r="C6" s="208">
        <v>9870</v>
      </c>
      <c r="D6" s="139">
        <v>16</v>
      </c>
      <c r="E6" s="118" t="e">
        <f>B6/C6*D6</f>
        <v>#REF!</v>
      </c>
    </row>
    <row r="7" spans="1:7" ht="18" customHeight="1" x14ac:dyDescent="0.2">
      <c r="A7" s="123" t="s">
        <v>1490</v>
      </c>
      <c r="B7" s="158"/>
      <c r="C7" s="185"/>
      <c r="D7" s="136"/>
      <c r="E7" s="118" t="e">
        <f>E5+E6</f>
        <v>#REF!</v>
      </c>
    </row>
    <row r="10" spans="1:7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7" ht="16.5" customHeight="1" x14ac:dyDescent="0.2">
      <c r="A11" s="142" t="s">
        <v>1833</v>
      </c>
      <c r="B11" s="146" t="s">
        <v>1508</v>
      </c>
      <c r="C11" s="160">
        <v>2</v>
      </c>
      <c r="D11" s="130">
        <v>23</v>
      </c>
      <c r="E11" s="125">
        <f>C11*D11</f>
        <v>46</v>
      </c>
      <c r="G11" s="137"/>
    </row>
    <row r="12" spans="1:7" ht="16.5" customHeight="1" x14ac:dyDescent="0.2">
      <c r="A12" s="123"/>
      <c r="B12" s="146"/>
      <c r="C12" s="160"/>
      <c r="D12" s="113"/>
      <c r="E12" s="125"/>
    </row>
    <row r="13" spans="1:7" ht="16.5" customHeight="1" x14ac:dyDescent="0.2">
      <c r="A13" s="120" t="s">
        <v>84</v>
      </c>
      <c r="B13" s="110"/>
      <c r="C13" s="110"/>
      <c r="D13" s="110"/>
      <c r="E13" s="118">
        <f>SUM(E11:E12)</f>
        <v>46</v>
      </c>
    </row>
    <row r="15" spans="1:7" ht="17.25" customHeight="1" x14ac:dyDescent="0.2">
      <c r="A15" s="172" t="s">
        <v>1496</v>
      </c>
      <c r="B15" s="107"/>
      <c r="C15" s="107"/>
    </row>
    <row r="16" spans="1:7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8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32.2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0.25" customHeight="1" x14ac:dyDescent="0.2">
      <c r="A21" s="410" t="s">
        <v>1502</v>
      </c>
      <c r="B21" s="404"/>
      <c r="C21" s="118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8"/>
    </row>
    <row r="24" spans="1:3" ht="20.25" customHeight="1" x14ac:dyDescent="0.2">
      <c r="A24" s="404" t="s">
        <v>1505</v>
      </c>
      <c r="B24" s="404"/>
      <c r="C24" s="118" t="e">
        <f>C18</f>
        <v>#REF!</v>
      </c>
    </row>
    <row r="25" spans="1:3" ht="18.7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1" spans="1:3" x14ac:dyDescent="0.2">
      <c r="A31" s="137" t="s">
        <v>1864</v>
      </c>
      <c r="C31" s="137" t="s">
        <v>1881</v>
      </c>
    </row>
  </sheetData>
  <mergeCells count="11">
    <mergeCell ref="A3:E3"/>
    <mergeCell ref="A16:B16"/>
    <mergeCell ref="A17:B17"/>
    <mergeCell ref="A18:B18"/>
    <mergeCell ref="A24:B24"/>
    <mergeCell ref="A26:B26"/>
    <mergeCell ref="A22:B22"/>
    <mergeCell ref="A21:B21"/>
    <mergeCell ref="A20:B20"/>
    <mergeCell ref="A23:B23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4">
    <tabColor indexed="57"/>
  </sheetPr>
  <dimension ref="A2:E31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2121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85">
        <v>9870</v>
      </c>
      <c r="D5" s="136">
        <v>25</v>
      </c>
      <c r="E5" s="207" t="e">
        <f>B5/C5*D5</f>
        <v>#REF!</v>
      </c>
    </row>
    <row r="6" spans="1:5" ht="18" customHeight="1" x14ac:dyDescent="0.2">
      <c r="A6" s="110" t="s">
        <v>1489</v>
      </c>
      <c r="B6" s="158" t="e">
        <f>B5</f>
        <v>#REF!</v>
      </c>
      <c r="C6" s="185">
        <v>9870</v>
      </c>
      <c r="D6" s="139">
        <v>21</v>
      </c>
      <c r="E6" s="207" t="e">
        <f>B6/C6*D6</f>
        <v>#REF!</v>
      </c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5.75" customHeight="1" x14ac:dyDescent="0.2">
      <c r="A11" s="142" t="s">
        <v>1833</v>
      </c>
      <c r="B11" s="146" t="s">
        <v>1508</v>
      </c>
      <c r="C11" s="160">
        <v>2</v>
      </c>
      <c r="D11" s="130">
        <v>23</v>
      </c>
      <c r="E11" s="125">
        <f>C11*D11</f>
        <v>46</v>
      </c>
    </row>
    <row r="12" spans="1:5" ht="15.75" customHeight="1" x14ac:dyDescent="0.2">
      <c r="A12" s="120"/>
      <c r="B12" s="120"/>
      <c r="C12" s="120"/>
      <c r="D12" s="120"/>
      <c r="E12" s="120"/>
    </row>
    <row r="13" spans="1:5" ht="15.75" customHeight="1" x14ac:dyDescent="0.2">
      <c r="A13" s="120" t="s">
        <v>84</v>
      </c>
      <c r="B13" s="110"/>
      <c r="C13" s="110"/>
      <c r="D13" s="110"/>
      <c r="E13" s="118">
        <f>SUM(E11:E11)</f>
        <v>46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8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30.7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21" customHeight="1" x14ac:dyDescent="0.2">
      <c r="A21" s="410" t="s">
        <v>1502</v>
      </c>
      <c r="B21" s="404"/>
      <c r="C21" s="118" t="e">
        <f>E7</f>
        <v>#REF!</v>
      </c>
    </row>
    <row r="22" spans="1:3" ht="19.5" customHeight="1" x14ac:dyDescent="0.2">
      <c r="A22" s="404" t="s">
        <v>1503</v>
      </c>
      <c r="B22" s="404"/>
      <c r="C22" s="118">
        <f>E13</f>
        <v>46</v>
      </c>
    </row>
    <row r="23" spans="1:3" ht="27" customHeight="1" x14ac:dyDescent="0.2">
      <c r="A23" s="404" t="s">
        <v>1504</v>
      </c>
      <c r="B23" s="404"/>
      <c r="C23" s="118"/>
    </row>
    <row r="24" spans="1:3" ht="18.75" customHeight="1" x14ac:dyDescent="0.2">
      <c r="A24" s="404" t="s">
        <v>1505</v>
      </c>
      <c r="B24" s="404"/>
      <c r="C24" s="118" t="e">
        <f>C18</f>
        <v>#REF!</v>
      </c>
    </row>
    <row r="25" spans="1:3" ht="19.5" customHeight="1" x14ac:dyDescent="0.2">
      <c r="A25" s="405" t="s">
        <v>1506</v>
      </c>
      <c r="B25" s="405"/>
      <c r="C25" s="164" t="e">
        <f>SUM(C21:C24)</f>
        <v>#REF!</v>
      </c>
    </row>
    <row r="26" spans="1:3" ht="18.75" hidden="1" customHeight="1" x14ac:dyDescent="0.2">
      <c r="A26" s="404" t="s">
        <v>1506</v>
      </c>
      <c r="B26" s="404"/>
      <c r="C26" s="110"/>
    </row>
    <row r="31" spans="1:3" x14ac:dyDescent="0.2">
      <c r="A31" s="137" t="s">
        <v>1864</v>
      </c>
      <c r="C31" s="137" t="s">
        <v>1881</v>
      </c>
    </row>
  </sheetData>
  <mergeCells count="11">
    <mergeCell ref="A25:B25"/>
    <mergeCell ref="A26:B26"/>
    <mergeCell ref="A22:B22"/>
    <mergeCell ref="A21:B21"/>
    <mergeCell ref="A20:B20"/>
    <mergeCell ref="A23:B23"/>
    <mergeCell ref="A3:E3"/>
    <mergeCell ref="A16:B16"/>
    <mergeCell ref="A17:B17"/>
    <mergeCell ref="A18:B18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1">
    <tabColor indexed="57"/>
  </sheetPr>
  <dimension ref="A2:G30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7" x14ac:dyDescent="0.2">
      <c r="A2" s="107"/>
      <c r="B2" s="107"/>
    </row>
    <row r="3" spans="1:7" ht="28.5" customHeight="1" x14ac:dyDescent="0.2">
      <c r="A3" s="411" t="s">
        <v>2122</v>
      </c>
      <c r="B3" s="412"/>
      <c r="C3" s="412"/>
      <c r="D3" s="412"/>
      <c r="E3" s="412"/>
    </row>
    <row r="4" spans="1:7" ht="53.25" customHeight="1" x14ac:dyDescent="0.2">
      <c r="A4" s="109" t="s">
        <v>1484</v>
      </c>
      <c r="B4" s="134" t="s">
        <v>1485</v>
      </c>
      <c r="C4" s="134" t="s">
        <v>1486</v>
      </c>
      <c r="D4" s="109" t="s">
        <v>1487</v>
      </c>
      <c r="E4" s="109" t="s">
        <v>1488</v>
      </c>
    </row>
    <row r="5" spans="1:7" ht="18" customHeight="1" x14ac:dyDescent="0.2">
      <c r="A5" s="123" t="s">
        <v>1489</v>
      </c>
      <c r="B5" s="158" t="e">
        <f>#REF!</f>
        <v>#REF!</v>
      </c>
      <c r="C5" s="112">
        <v>9870</v>
      </c>
      <c r="D5" s="136">
        <v>23</v>
      </c>
      <c r="E5" s="118" t="e">
        <f>B5/C5*D5</f>
        <v>#REF!</v>
      </c>
    </row>
    <row r="6" spans="1:7" ht="18" customHeight="1" x14ac:dyDescent="0.2">
      <c r="A6" s="110" t="s">
        <v>1490</v>
      </c>
      <c r="B6" s="115"/>
      <c r="C6" s="112"/>
      <c r="D6" s="113"/>
      <c r="E6" s="118" t="e">
        <f>+E5</f>
        <v>#REF!</v>
      </c>
    </row>
    <row r="9" spans="1:7" ht="51" x14ac:dyDescent="0.2">
      <c r="A9" s="109" t="s">
        <v>1491</v>
      </c>
      <c r="B9" s="109" t="s">
        <v>1492</v>
      </c>
      <c r="C9" s="109" t="s">
        <v>1493</v>
      </c>
      <c r="D9" s="116" t="s">
        <v>1494</v>
      </c>
      <c r="E9" s="116" t="s">
        <v>1495</v>
      </c>
    </row>
    <row r="10" spans="1:7" ht="15.75" customHeight="1" x14ac:dyDescent="0.2">
      <c r="A10" s="142" t="s">
        <v>1833</v>
      </c>
      <c r="B10" s="146" t="s">
        <v>1508</v>
      </c>
      <c r="C10" s="160">
        <v>1</v>
      </c>
      <c r="D10" s="130">
        <v>23</v>
      </c>
      <c r="E10" s="125">
        <f>C10*D10</f>
        <v>23</v>
      </c>
      <c r="F10" s="140"/>
      <c r="G10" s="140"/>
    </row>
    <row r="11" spans="1:7" s="140" customFormat="1" ht="15.75" customHeight="1" x14ac:dyDescent="0.2">
      <c r="A11" s="138"/>
      <c r="B11" s="139"/>
      <c r="C11" s="130"/>
      <c r="D11" s="130"/>
      <c r="E11" s="125"/>
    </row>
    <row r="12" spans="1:7" ht="15.75" customHeight="1" x14ac:dyDescent="0.2">
      <c r="A12" s="120" t="s">
        <v>84</v>
      </c>
      <c r="B12" s="110"/>
      <c r="C12" s="110"/>
      <c r="D12" s="110"/>
      <c r="E12" s="118">
        <f>SUM(E10:E11)</f>
        <v>23</v>
      </c>
    </row>
    <row r="14" spans="1:7" ht="17.25" customHeight="1" x14ac:dyDescent="0.2">
      <c r="A14" s="107" t="s">
        <v>1496</v>
      </c>
      <c r="B14" s="107"/>
      <c r="C14" s="107"/>
    </row>
    <row r="15" spans="1:7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7" ht="25.5" customHeight="1" x14ac:dyDescent="0.2">
      <c r="A16" s="404" t="s">
        <v>1498</v>
      </c>
      <c r="B16" s="404"/>
      <c r="C16" s="118" t="e">
        <f>E6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9" spans="1:3" ht="15.75" customHeight="1" x14ac:dyDescent="0.2">
      <c r="A19" s="408" t="s">
        <v>1500</v>
      </c>
      <c r="B19" s="409"/>
      <c r="C19" s="122" t="s">
        <v>1501</v>
      </c>
    </row>
    <row r="20" spans="1:3" ht="22.5" customHeight="1" x14ac:dyDescent="0.2">
      <c r="A20" s="410" t="s">
        <v>1502</v>
      </c>
      <c r="B20" s="404"/>
      <c r="C20" s="118" t="e">
        <f>E6</f>
        <v>#REF!</v>
      </c>
    </row>
    <row r="21" spans="1:3" ht="19.5" customHeight="1" x14ac:dyDescent="0.2">
      <c r="A21" s="404" t="s">
        <v>1503</v>
      </c>
      <c r="B21" s="404"/>
      <c r="C21" s="118">
        <f>E12</f>
        <v>23</v>
      </c>
    </row>
    <row r="22" spans="1:3" ht="27" customHeight="1" x14ac:dyDescent="0.2">
      <c r="A22" s="404" t="s">
        <v>1504</v>
      </c>
      <c r="B22" s="404"/>
      <c r="C22" s="118"/>
    </row>
    <row r="23" spans="1:3" ht="22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5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2123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46</v>
      </c>
      <c r="E5" s="118" t="e">
        <f>B5/C5*D5</f>
        <v>#REF!</v>
      </c>
    </row>
    <row r="6" spans="1:5" ht="18" customHeight="1" x14ac:dyDescent="0.2">
      <c r="A6" s="123"/>
      <c r="B6" s="158"/>
      <c r="C6" s="185"/>
      <c r="D6" s="139"/>
      <c r="E6" s="118"/>
    </row>
    <row r="7" spans="1:5" ht="18" customHeight="1" x14ac:dyDescent="0.2">
      <c r="A7" s="123" t="s">
        <v>1490</v>
      </c>
      <c r="B7" s="158"/>
      <c r="C7" s="185"/>
      <c r="D7" s="136"/>
      <c r="E7" s="118" t="e">
        <f>SUM(E5:E6)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6.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s="140" customFormat="1" ht="16.5" customHeight="1" x14ac:dyDescent="0.2">
      <c r="A12" s="138"/>
      <c r="B12" s="139"/>
      <c r="C12" s="139"/>
      <c r="D12" s="139"/>
      <c r="E12" s="125"/>
    </row>
    <row r="13" spans="1:5" s="140" customFormat="1" ht="16.5" customHeight="1" x14ac:dyDescent="0.2">
      <c r="A13" s="142"/>
      <c r="B13" s="146"/>
      <c r="C13" s="143"/>
      <c r="D13" s="139"/>
      <c r="E13" s="147"/>
    </row>
    <row r="14" spans="1:5" ht="16.5" customHeight="1" x14ac:dyDescent="0.2">
      <c r="A14" s="138" t="s">
        <v>84</v>
      </c>
      <c r="B14" s="123"/>
      <c r="C14" s="123"/>
      <c r="D14" s="123"/>
      <c r="E14" s="118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0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1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20.25" customHeight="1" x14ac:dyDescent="0.2">
      <c r="A25" s="404" t="s">
        <v>1505</v>
      </c>
      <c r="B25" s="404"/>
      <c r="C25" s="118" t="e">
        <f>C19</f>
        <v>#REF!</v>
      </c>
    </row>
    <row r="26" spans="1:4" ht="19.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</sheetPr>
  <dimension ref="A2:E31"/>
  <sheetViews>
    <sheetView workbookViewId="0">
      <selection activeCell="A3" sqref="A3:E3"/>
    </sheetView>
  </sheetViews>
  <sheetFormatPr defaultRowHeight="12.75" x14ac:dyDescent="0.2"/>
  <cols>
    <col min="1" max="1" width="21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4.25" x14ac:dyDescent="0.2">
      <c r="A3" s="124" t="s">
        <v>1511</v>
      </c>
      <c r="B3" s="107"/>
    </row>
    <row r="4" spans="1:5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9">
        <v>17</v>
      </c>
      <c r="E5" s="118" t="e">
        <f>B5/C5*D5</f>
        <v>#REF!</v>
      </c>
    </row>
    <row r="6" spans="1:5" ht="18" customHeight="1" x14ac:dyDescent="0.2">
      <c r="A6" s="123"/>
      <c r="B6" s="111"/>
      <c r="C6" s="112"/>
      <c r="D6" s="130"/>
      <c r="E6" s="114"/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s="140" customFormat="1" ht="16.5" customHeight="1" x14ac:dyDescent="0.2">
      <c r="A11" s="142" t="s">
        <v>1833</v>
      </c>
      <c r="B11" s="146" t="s">
        <v>1508</v>
      </c>
      <c r="C11" s="160">
        <v>1</v>
      </c>
      <c r="D11" s="309" t="e">
        <f>#REF!</f>
        <v>#REF!</v>
      </c>
      <c r="E11" s="125" t="e">
        <f>C11*D11</f>
        <v>#REF!</v>
      </c>
    </row>
    <row r="12" spans="1:5" s="140" customFormat="1" ht="16.5" customHeight="1" x14ac:dyDescent="0.2">
      <c r="A12" s="142"/>
      <c r="B12" s="146"/>
      <c r="C12" s="161"/>
      <c r="D12" s="130"/>
      <c r="E12" s="125"/>
    </row>
    <row r="13" spans="1:5" ht="20.25" customHeight="1" x14ac:dyDescent="0.2">
      <c r="A13" s="120" t="s">
        <v>84</v>
      </c>
      <c r="B13" s="110"/>
      <c r="C13" s="110"/>
      <c r="D13" s="110"/>
      <c r="E13" s="118" t="e">
        <f>SUM(E11:E12)</f>
        <v>#REF!</v>
      </c>
    </row>
    <row r="15" spans="1:5" ht="17.25" customHeight="1" x14ac:dyDescent="0.2">
      <c r="A15" s="172" t="s">
        <v>1496</v>
      </c>
      <c r="B15" s="107"/>
      <c r="C15" s="107"/>
    </row>
    <row r="16" spans="1:5" ht="18" customHeight="1" x14ac:dyDescent="0.2">
      <c r="A16" s="406" t="s">
        <v>1497</v>
      </c>
      <c r="B16" s="406"/>
      <c r="C16" s="114" t="e">
        <f>#REF!</f>
        <v>#REF!</v>
      </c>
      <c r="D16" s="121"/>
    </row>
    <row r="17" spans="1:3" ht="25.5" customHeight="1" x14ac:dyDescent="0.2">
      <c r="A17" s="404" t="s">
        <v>1498</v>
      </c>
      <c r="B17" s="404"/>
      <c r="C17" s="118" t="e">
        <f>E7</f>
        <v>#REF!</v>
      </c>
    </row>
    <row r="18" spans="1:3" ht="16.5" customHeight="1" x14ac:dyDescent="0.2">
      <c r="A18" s="407" t="s">
        <v>1499</v>
      </c>
      <c r="B18" s="407"/>
      <c r="C18" s="164" t="e">
        <f>C16*C17</f>
        <v>#REF!</v>
      </c>
    </row>
    <row r="19" spans="1:3" ht="22.5" customHeight="1" x14ac:dyDescent="0.2"/>
    <row r="20" spans="1:3" ht="15.75" customHeight="1" x14ac:dyDescent="0.2">
      <c r="A20" s="408" t="s">
        <v>1500</v>
      </c>
      <c r="B20" s="409"/>
      <c r="C20" s="122" t="s">
        <v>1501</v>
      </c>
    </row>
    <row r="21" spans="1:3" ht="17.25" customHeight="1" x14ac:dyDescent="0.2">
      <c r="A21" s="404" t="s">
        <v>1502</v>
      </c>
      <c r="B21" s="404"/>
      <c r="C21" s="118" t="e">
        <f>E7</f>
        <v>#REF!</v>
      </c>
    </row>
    <row r="22" spans="1:3" ht="19.5" customHeight="1" x14ac:dyDescent="0.2">
      <c r="A22" s="404" t="s">
        <v>1503</v>
      </c>
      <c r="B22" s="404"/>
      <c r="C22" s="118" t="e">
        <f>E13</f>
        <v>#REF!</v>
      </c>
    </row>
    <row r="23" spans="1:3" ht="27" customHeight="1" x14ac:dyDescent="0.2">
      <c r="A23" s="404" t="s">
        <v>1504</v>
      </c>
      <c r="B23" s="404"/>
      <c r="C23" s="110"/>
    </row>
    <row r="24" spans="1:3" ht="25.5" customHeight="1" x14ac:dyDescent="0.2">
      <c r="A24" s="404" t="s">
        <v>1505</v>
      </c>
      <c r="B24" s="404"/>
      <c r="C24" s="118" t="e">
        <f>C18</f>
        <v>#REF!</v>
      </c>
    </row>
    <row r="25" spans="1:3" ht="19.5" customHeight="1" x14ac:dyDescent="0.2">
      <c r="A25" s="405" t="s">
        <v>1506</v>
      </c>
      <c r="B25" s="405"/>
      <c r="C25" s="164" t="e">
        <f>SUM(C21:C24)</f>
        <v>#REF!</v>
      </c>
    </row>
    <row r="26" spans="1:3" ht="0.75" hidden="1" customHeight="1" x14ac:dyDescent="0.2">
      <c r="A26" s="404" t="s">
        <v>1506</v>
      </c>
      <c r="B26" s="404"/>
      <c r="C26" s="110"/>
    </row>
    <row r="31" spans="1:3" x14ac:dyDescent="0.2">
      <c r="A31" s="137" t="s">
        <v>1864</v>
      </c>
      <c r="C31" s="137" t="s">
        <v>1881</v>
      </c>
    </row>
  </sheetData>
  <mergeCells count="10">
    <mergeCell ref="A23:B23"/>
    <mergeCell ref="A24:B24"/>
    <mergeCell ref="A25:B25"/>
    <mergeCell ref="A26:B26"/>
    <mergeCell ref="A16:B16"/>
    <mergeCell ref="A17:B17"/>
    <mergeCell ref="A18:B18"/>
    <mergeCell ref="A22:B22"/>
    <mergeCell ref="A21:B21"/>
    <mergeCell ref="A20:B20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6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2124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25</v>
      </c>
      <c r="E5" s="118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12</v>
      </c>
      <c r="E6" s="125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118" t="e">
        <f>SUM(E5:E6)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6.5" customHeight="1" x14ac:dyDescent="0.2">
      <c r="A11" s="142" t="s">
        <v>1833</v>
      </c>
      <c r="B11" s="146" t="s">
        <v>1508</v>
      </c>
      <c r="C11" s="161">
        <v>2</v>
      </c>
      <c r="D11" s="139">
        <v>23</v>
      </c>
      <c r="E11" s="125">
        <f>C11*D11</f>
        <v>46</v>
      </c>
    </row>
    <row r="12" spans="1:5" s="140" customFormat="1" ht="16.5" customHeight="1" x14ac:dyDescent="0.2">
      <c r="A12" s="138"/>
      <c r="B12" s="139"/>
      <c r="C12" s="139"/>
      <c r="D12" s="139"/>
      <c r="E12" s="125"/>
    </row>
    <row r="13" spans="1:5" s="140" customFormat="1" ht="16.5" customHeight="1" x14ac:dyDescent="0.2">
      <c r="A13" s="142"/>
      <c r="B13" s="146"/>
      <c r="C13" s="143"/>
      <c r="D13" s="139"/>
      <c r="E13" s="147"/>
    </row>
    <row r="14" spans="1:5" ht="16.5" customHeight="1" x14ac:dyDescent="0.2">
      <c r="A14" s="120" t="s">
        <v>84</v>
      </c>
      <c r="B14" s="110"/>
      <c r="C14" s="110"/>
      <c r="D14" s="110"/>
      <c r="E14" s="118">
        <f>SUM(E11:E13)</f>
        <v>46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0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1.7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8"/>
    </row>
    <row r="25" spans="1:4" ht="21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  <c r="D26" s="137"/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7">
    <tabColor indexed="57"/>
  </sheetPr>
  <dimension ref="A2:H32"/>
  <sheetViews>
    <sheetView workbookViewId="0">
      <selection activeCell="A3" sqref="A3:E3"/>
    </sheetView>
  </sheetViews>
  <sheetFormatPr defaultRowHeight="12.75" x14ac:dyDescent="0.2"/>
  <cols>
    <col min="1" max="1" width="23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8" x14ac:dyDescent="0.2">
      <c r="A2" s="107"/>
      <c r="B2" s="107"/>
    </row>
    <row r="3" spans="1:8" ht="28.5" customHeight="1" x14ac:dyDescent="0.2">
      <c r="A3" s="411" t="s">
        <v>2125</v>
      </c>
      <c r="B3" s="412"/>
      <c r="C3" s="412"/>
      <c r="D3" s="412"/>
      <c r="E3" s="412"/>
    </row>
    <row r="4" spans="1:8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8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17</v>
      </c>
      <c r="E5" s="118" t="e">
        <f>B5/C5*D5</f>
        <v>#REF!</v>
      </c>
    </row>
    <row r="6" spans="1:8" ht="18" customHeight="1" x14ac:dyDescent="0.2">
      <c r="A6" s="123"/>
      <c r="B6" s="111"/>
      <c r="C6" s="112"/>
      <c r="D6" s="135"/>
      <c r="E6" s="118"/>
    </row>
    <row r="7" spans="1:8" ht="18" customHeight="1" x14ac:dyDescent="0.2">
      <c r="A7" s="110" t="s">
        <v>1490</v>
      </c>
      <c r="B7" s="115"/>
      <c r="C7" s="112"/>
      <c r="D7" s="113"/>
      <c r="E7" s="118" t="e">
        <f>SUM(E5:E6)</f>
        <v>#REF!</v>
      </c>
    </row>
    <row r="10" spans="1:8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8" ht="17.25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8" s="140" customFormat="1" ht="17.25" customHeight="1" x14ac:dyDescent="0.2">
      <c r="A12" s="138"/>
      <c r="B12" s="146"/>
      <c r="C12" s="139"/>
      <c r="D12" s="130"/>
      <c r="E12" s="125"/>
      <c r="G12" s="141"/>
      <c r="H12" s="141"/>
    </row>
    <row r="13" spans="1:8" s="140" customFormat="1" ht="17.25" customHeight="1" x14ac:dyDescent="0.2">
      <c r="A13" s="142"/>
      <c r="B13" s="141"/>
      <c r="C13" s="143"/>
      <c r="D13" s="139"/>
      <c r="E13" s="144"/>
    </row>
    <row r="14" spans="1:8" ht="17.25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6" spans="1:8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0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18.7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19.5" customHeight="1" x14ac:dyDescent="0.2">
      <c r="A25" s="404" t="s">
        <v>1505</v>
      </c>
      <c r="B25" s="404"/>
      <c r="C25" s="118" t="e">
        <f>C19</f>
        <v>#REF!</v>
      </c>
    </row>
    <row r="26" spans="1:4" ht="20.2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8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4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2126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17</v>
      </c>
      <c r="E5" s="118" t="e">
        <f>B5/C5*D5</f>
        <v>#REF!</v>
      </c>
    </row>
    <row r="6" spans="1:5" ht="18" customHeight="1" x14ac:dyDescent="0.2">
      <c r="A6" s="123"/>
      <c r="B6" s="158"/>
      <c r="C6" s="185"/>
      <c r="D6" s="139"/>
      <c r="E6" s="118"/>
    </row>
    <row r="7" spans="1:5" ht="18" customHeight="1" x14ac:dyDescent="0.2">
      <c r="A7" s="123" t="s">
        <v>1490</v>
      </c>
      <c r="B7" s="158"/>
      <c r="C7" s="185"/>
      <c r="D7" s="136"/>
      <c r="E7" s="118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5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5" customHeight="1" x14ac:dyDescent="0.2">
      <c r="A12" s="138"/>
      <c r="B12" s="146"/>
      <c r="C12" s="139"/>
      <c r="D12" s="130"/>
      <c r="E12" s="125"/>
    </row>
    <row r="13" spans="1:5" s="140" customFormat="1" ht="15" customHeight="1" x14ac:dyDescent="0.2">
      <c r="A13" s="142"/>
      <c r="B13" s="141"/>
      <c r="C13" s="143"/>
      <c r="D13" s="139"/>
      <c r="E13" s="144"/>
    </row>
    <row r="14" spans="1:5" ht="15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6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18.7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19.5" customHeight="1" x14ac:dyDescent="0.2">
      <c r="A25" s="404" t="s">
        <v>1505</v>
      </c>
      <c r="B25" s="404"/>
      <c r="C25" s="118" t="e">
        <f>C19</f>
        <v>#REF!</v>
      </c>
    </row>
    <row r="26" spans="1:4" ht="19.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9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4.285156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2127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11</v>
      </c>
      <c r="E5" s="118" t="e">
        <f>B5/C5*D5</f>
        <v>#REF!</v>
      </c>
    </row>
    <row r="6" spans="1:5" ht="18" customHeight="1" x14ac:dyDescent="0.2">
      <c r="A6" s="123"/>
      <c r="B6" s="111"/>
      <c r="C6" s="112"/>
      <c r="D6" s="135"/>
      <c r="E6" s="118"/>
    </row>
    <row r="7" spans="1:5" ht="18" customHeight="1" x14ac:dyDescent="0.2">
      <c r="A7" s="110" t="s">
        <v>1490</v>
      </c>
      <c r="B7" s="115"/>
      <c r="C7" s="112"/>
      <c r="D7" s="113"/>
      <c r="E7" s="118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6.5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6.5" customHeight="1" x14ac:dyDescent="0.2">
      <c r="A12" s="138"/>
      <c r="B12" s="146"/>
      <c r="C12" s="139"/>
      <c r="D12" s="130"/>
      <c r="E12" s="125"/>
    </row>
    <row r="13" spans="1:5" s="140" customFormat="1" ht="16.5" customHeight="1" x14ac:dyDescent="0.2">
      <c r="A13" s="142"/>
      <c r="B13" s="141"/>
      <c r="C13" s="143"/>
      <c r="D13" s="139"/>
      <c r="E13" s="144"/>
    </row>
    <row r="14" spans="1:5" ht="16.5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6.7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0.2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21.75" customHeight="1" x14ac:dyDescent="0.2">
      <c r="A25" s="404" t="s">
        <v>1505</v>
      </c>
      <c r="B25" s="404"/>
      <c r="C25" s="118" t="e">
        <f>C19</f>
        <v>#REF!</v>
      </c>
    </row>
    <row r="26" spans="1:4" ht="18.7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0">
    <tabColor indexed="57"/>
  </sheetPr>
  <dimension ref="A2:E32"/>
  <sheetViews>
    <sheetView workbookViewId="0">
      <selection activeCell="A3" sqref="A3:E3"/>
    </sheetView>
  </sheetViews>
  <sheetFormatPr defaultRowHeight="12.75" x14ac:dyDescent="0.2"/>
  <cols>
    <col min="1" max="1" width="23.8554687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2128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6">
        <v>11</v>
      </c>
      <c r="E5" s="118" t="e">
        <f>B5/C5*D5</f>
        <v>#REF!</v>
      </c>
    </row>
    <row r="6" spans="1:5" ht="18" customHeight="1" x14ac:dyDescent="0.2">
      <c r="A6" s="123"/>
      <c r="B6" s="111"/>
      <c r="C6" s="112"/>
      <c r="D6" s="135"/>
      <c r="E6" s="118"/>
    </row>
    <row r="7" spans="1:5" ht="18" customHeight="1" x14ac:dyDescent="0.2">
      <c r="A7" s="110" t="s">
        <v>1490</v>
      </c>
      <c r="B7" s="115"/>
      <c r="C7" s="112"/>
      <c r="D7" s="113"/>
      <c r="E7" s="118" t="e">
        <f>SUM(E5:E6)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7.25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5" s="140" customFormat="1" ht="17.25" customHeight="1" x14ac:dyDescent="0.2">
      <c r="A12" s="138"/>
      <c r="B12" s="146"/>
      <c r="C12" s="139"/>
      <c r="D12" s="130"/>
      <c r="E12" s="125"/>
    </row>
    <row r="13" spans="1:5" s="140" customFormat="1" ht="17.25" customHeight="1" x14ac:dyDescent="0.2">
      <c r="A13" s="142"/>
      <c r="B13" s="141"/>
      <c r="C13" s="143"/>
      <c r="D13" s="139"/>
      <c r="E13" s="144"/>
    </row>
    <row r="14" spans="1:5" ht="17.25" customHeight="1" x14ac:dyDescent="0.2">
      <c r="A14" s="120" t="s">
        <v>84</v>
      </c>
      <c r="B14" s="110"/>
      <c r="C14" s="110"/>
      <c r="D14" s="110"/>
      <c r="E14" s="118">
        <f>SUM(E11:E13)</f>
        <v>23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3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0.2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21.75" customHeight="1" x14ac:dyDescent="0.2">
      <c r="A25" s="404" t="s">
        <v>1505</v>
      </c>
      <c r="B25" s="404"/>
      <c r="C25" s="118" t="e">
        <f>C19</f>
        <v>#REF!</v>
      </c>
    </row>
    <row r="26" spans="1:4" ht="19.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0" spans="1:4" ht="21.75" customHeight="1" x14ac:dyDescent="0.2"/>
    <row r="32" spans="1:4" x14ac:dyDescent="0.2">
      <c r="A32" s="137" t="s">
        <v>1864</v>
      </c>
      <c r="C32" s="137" t="s">
        <v>1881</v>
      </c>
    </row>
  </sheetData>
  <mergeCells count="11">
    <mergeCell ref="A26:B26"/>
    <mergeCell ref="A27:B27"/>
    <mergeCell ref="A23:B23"/>
    <mergeCell ref="A22:B22"/>
    <mergeCell ref="A21:B21"/>
    <mergeCell ref="A24:B24"/>
    <mergeCell ref="A3:E3"/>
    <mergeCell ref="A17:B17"/>
    <mergeCell ref="A18:B18"/>
    <mergeCell ref="A19:B19"/>
    <mergeCell ref="A25:B25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1">
    <tabColor indexed="57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2129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25</v>
      </c>
      <c r="E5" s="207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6">
        <v>21</v>
      </c>
      <c r="E6" s="206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207" t="e">
        <f>SUM(E5:E6)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ht="14.25" customHeight="1" x14ac:dyDescent="0.2">
      <c r="A11" s="142" t="s">
        <v>1833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s="140" customFormat="1" ht="17.25" customHeight="1" x14ac:dyDescent="0.2">
      <c r="A12" s="138"/>
      <c r="B12" s="146"/>
      <c r="C12" s="139"/>
      <c r="D12" s="139"/>
      <c r="E12" s="206"/>
    </row>
    <row r="13" spans="1:5" s="140" customFormat="1" ht="17.25" customHeight="1" x14ac:dyDescent="0.2">
      <c r="A13" s="142"/>
      <c r="B13" s="146"/>
      <c r="C13" s="143"/>
      <c r="D13" s="139"/>
      <c r="E13" s="144"/>
    </row>
    <row r="14" spans="1:5" ht="20.25" customHeight="1" x14ac:dyDescent="0.2">
      <c r="A14" s="138" t="s">
        <v>84</v>
      </c>
      <c r="B14" s="123"/>
      <c r="C14" s="123"/>
      <c r="D14" s="123"/>
      <c r="E14" s="207">
        <f>SUM(E11:E13)</f>
        <v>46</v>
      </c>
    </row>
    <row r="15" spans="1:5" x14ac:dyDescent="0.2">
      <c r="A15" s="137"/>
      <c r="B15" s="137"/>
      <c r="C15" s="137"/>
      <c r="D15" s="137"/>
      <c r="E15" s="137"/>
    </row>
    <row r="16" spans="1:5" ht="17.25" customHeight="1" x14ac:dyDescent="0.2">
      <c r="A16" s="172" t="s">
        <v>1496</v>
      </c>
      <c r="B16" s="209"/>
      <c r="C16" s="209"/>
      <c r="D16" s="137"/>
      <c r="E16" s="13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4.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0.2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46</v>
      </c>
    </row>
    <row r="24" spans="1:4" ht="27" customHeight="1" x14ac:dyDescent="0.2">
      <c r="A24" s="404" t="s">
        <v>1504</v>
      </c>
      <c r="B24" s="404"/>
      <c r="C24" s="118"/>
    </row>
    <row r="25" spans="1:4" ht="19.5" customHeight="1" x14ac:dyDescent="0.2">
      <c r="A25" s="404" t="s">
        <v>1505</v>
      </c>
      <c r="B25" s="404"/>
      <c r="C25" s="118" t="e">
        <f>C19</f>
        <v>#REF!</v>
      </c>
    </row>
    <row r="26" spans="1:4" ht="19.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3" spans="1:3" x14ac:dyDescent="0.2">
      <c r="A33" s="137" t="s">
        <v>1864</v>
      </c>
      <c r="C33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2">
    <tabColor indexed="57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2130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15</v>
      </c>
      <c r="E5" s="118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12</v>
      </c>
      <c r="E6" s="125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118" t="e">
        <f>SUM(E5:E6)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5.75" customHeight="1" x14ac:dyDescent="0.2">
      <c r="A11" s="142" t="s">
        <v>1833</v>
      </c>
      <c r="B11" s="146" t="s">
        <v>1508</v>
      </c>
      <c r="C11" s="161">
        <v>2</v>
      </c>
      <c r="D11" s="139">
        <v>23</v>
      </c>
      <c r="E11" s="125">
        <f>C11*D11</f>
        <v>46</v>
      </c>
    </row>
    <row r="12" spans="1:5" s="140" customFormat="1" ht="15.75" customHeight="1" x14ac:dyDescent="0.2">
      <c r="A12" s="138"/>
      <c r="B12" s="146"/>
      <c r="C12" s="139"/>
      <c r="D12" s="139"/>
      <c r="E12" s="125"/>
    </row>
    <row r="13" spans="1:5" s="140" customFormat="1" ht="15" customHeight="1" x14ac:dyDescent="0.2">
      <c r="A13" s="142"/>
      <c r="B13" s="146"/>
      <c r="C13" s="143"/>
      <c r="D13" s="139"/>
      <c r="E13" s="147"/>
    </row>
    <row r="14" spans="1:5" s="140" customFormat="1" ht="0.75" hidden="1" customHeight="1" x14ac:dyDescent="0.2">
      <c r="A14" s="142"/>
      <c r="B14" s="141"/>
      <c r="C14" s="143"/>
      <c r="D14" s="139"/>
      <c r="E14" s="125"/>
    </row>
    <row r="15" spans="1:5" ht="15.75" customHeight="1" x14ac:dyDescent="0.2">
      <c r="A15" s="120" t="s">
        <v>84</v>
      </c>
      <c r="B15" s="110"/>
      <c r="C15" s="110"/>
      <c r="D15" s="110"/>
      <c r="E15" s="118">
        <f>SUM(E11:E13)</f>
        <v>46</v>
      </c>
    </row>
    <row r="17" spans="1:4" ht="17.25" customHeight="1" x14ac:dyDescent="0.2">
      <c r="A17" s="172" t="s">
        <v>1496</v>
      </c>
      <c r="B17" s="107"/>
      <c r="C17" s="107"/>
    </row>
    <row r="18" spans="1:4" ht="18" customHeight="1" x14ac:dyDescent="0.2">
      <c r="A18" s="406" t="s">
        <v>1497</v>
      </c>
      <c r="B18" s="406"/>
      <c r="C18" s="114" t="e">
        <f>#REF!</f>
        <v>#REF!</v>
      </c>
      <c r="D18" s="121"/>
    </row>
    <row r="19" spans="1:4" ht="25.5" customHeight="1" x14ac:dyDescent="0.2">
      <c r="A19" s="404" t="s">
        <v>1498</v>
      </c>
      <c r="B19" s="404"/>
      <c r="C19" s="118" t="e">
        <f>E7</f>
        <v>#REF!</v>
      </c>
    </row>
    <row r="20" spans="1:4" ht="16.5" customHeight="1" x14ac:dyDescent="0.2">
      <c r="A20" s="407" t="s">
        <v>1499</v>
      </c>
      <c r="B20" s="407"/>
      <c r="C20" s="164" t="e">
        <f>C18*C19</f>
        <v>#REF!</v>
      </c>
    </row>
    <row r="21" spans="1:4" ht="35.25" customHeight="1" x14ac:dyDescent="0.2"/>
    <row r="22" spans="1:4" ht="15.75" customHeight="1" x14ac:dyDescent="0.2">
      <c r="A22" s="408" t="s">
        <v>1500</v>
      </c>
      <c r="B22" s="409"/>
      <c r="C22" s="122" t="s">
        <v>1501</v>
      </c>
    </row>
    <row r="23" spans="1:4" ht="21" customHeight="1" x14ac:dyDescent="0.2">
      <c r="A23" s="410" t="s">
        <v>1502</v>
      </c>
      <c r="B23" s="404"/>
      <c r="C23" s="118" t="e">
        <f>E7</f>
        <v>#REF!</v>
      </c>
    </row>
    <row r="24" spans="1:4" ht="19.5" customHeight="1" x14ac:dyDescent="0.2">
      <c r="A24" s="404" t="s">
        <v>1503</v>
      </c>
      <c r="B24" s="404"/>
      <c r="C24" s="118">
        <f>E15</f>
        <v>46</v>
      </c>
    </row>
    <row r="25" spans="1:4" ht="27" customHeight="1" x14ac:dyDescent="0.2">
      <c r="A25" s="404" t="s">
        <v>1504</v>
      </c>
      <c r="B25" s="404"/>
      <c r="C25" s="118"/>
    </row>
    <row r="26" spans="1:4" ht="21" customHeight="1" x14ac:dyDescent="0.2">
      <c r="A26" s="404" t="s">
        <v>1505</v>
      </c>
      <c r="B26" s="404"/>
      <c r="C26" s="118" t="e">
        <f>C20</f>
        <v>#REF!</v>
      </c>
    </row>
    <row r="27" spans="1:4" ht="20.25" customHeight="1" x14ac:dyDescent="0.2">
      <c r="A27" s="405" t="s">
        <v>1506</v>
      </c>
      <c r="B27" s="405"/>
      <c r="C27" s="164" t="e">
        <f>SUM(C23:C26)</f>
        <v>#REF!</v>
      </c>
    </row>
    <row r="28" spans="1:4" ht="18.75" hidden="1" customHeight="1" x14ac:dyDescent="0.2">
      <c r="A28" s="404" t="s">
        <v>1506</v>
      </c>
      <c r="B28" s="404"/>
      <c r="C28" s="110"/>
    </row>
    <row r="33" spans="1:3" x14ac:dyDescent="0.2">
      <c r="A33" s="137" t="s">
        <v>1864</v>
      </c>
      <c r="C33" s="137" t="s">
        <v>1881</v>
      </c>
    </row>
  </sheetData>
  <mergeCells count="11">
    <mergeCell ref="A27:B27"/>
    <mergeCell ref="A28:B28"/>
    <mergeCell ref="A24:B24"/>
    <mergeCell ref="A23:B23"/>
    <mergeCell ref="A22:B22"/>
    <mergeCell ref="A25:B25"/>
    <mergeCell ref="A3:E3"/>
    <mergeCell ref="A18:B18"/>
    <mergeCell ref="A19:B19"/>
    <mergeCell ref="A20:B20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5">
    <tabColor indexed="57"/>
  </sheetPr>
  <dimension ref="A2:I32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9" x14ac:dyDescent="0.2">
      <c r="A2" s="107"/>
      <c r="B2" s="107"/>
    </row>
    <row r="3" spans="1:9" ht="28.5" customHeight="1" x14ac:dyDescent="0.2">
      <c r="A3" s="411" t="s">
        <v>2131</v>
      </c>
      <c r="B3" s="412"/>
      <c r="C3" s="412"/>
      <c r="D3" s="412"/>
      <c r="E3" s="412"/>
    </row>
    <row r="4" spans="1:9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9" ht="18" customHeight="1" x14ac:dyDescent="0.2">
      <c r="A5" s="110" t="s">
        <v>1489</v>
      </c>
      <c r="B5" s="158" t="e">
        <f>#REF!</f>
        <v>#REF!</v>
      </c>
      <c r="C5" s="112">
        <v>9870</v>
      </c>
      <c r="D5" s="139">
        <v>7</v>
      </c>
      <c r="E5" s="118" t="e">
        <f>B5/C5*D5</f>
        <v>#REF!</v>
      </c>
    </row>
    <row r="6" spans="1:9" ht="18" customHeight="1" x14ac:dyDescent="0.2">
      <c r="A6" s="123"/>
      <c r="B6" s="111"/>
      <c r="C6" s="112"/>
      <c r="D6" s="135"/>
      <c r="E6" s="118"/>
    </row>
    <row r="7" spans="1:9" ht="18" customHeight="1" x14ac:dyDescent="0.2">
      <c r="A7" s="110" t="s">
        <v>1490</v>
      </c>
      <c r="B7" s="115"/>
      <c r="C7" s="112"/>
      <c r="D7" s="113"/>
      <c r="E7" s="118" t="e">
        <f>SUM(E5:E6)</f>
        <v>#REF!</v>
      </c>
    </row>
    <row r="10" spans="1:9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9" s="140" customFormat="1" ht="18" customHeight="1" x14ac:dyDescent="0.2">
      <c r="A11" s="142" t="s">
        <v>1833</v>
      </c>
      <c r="B11" s="146" t="s">
        <v>1508</v>
      </c>
      <c r="C11" s="160">
        <v>1</v>
      </c>
      <c r="D11" s="130">
        <v>23</v>
      </c>
      <c r="E11" s="125">
        <f>C11*D11</f>
        <v>23</v>
      </c>
    </row>
    <row r="12" spans="1:9" s="140" customFormat="1" ht="18" customHeight="1" x14ac:dyDescent="0.2">
      <c r="A12" s="142"/>
      <c r="B12" s="146"/>
      <c r="C12" s="143"/>
      <c r="D12" s="130"/>
      <c r="E12" s="125"/>
      <c r="H12" s="141"/>
      <c r="I12" s="141"/>
    </row>
    <row r="13" spans="1:9" s="140" customFormat="1" ht="18" customHeight="1" x14ac:dyDescent="0.2">
      <c r="A13" s="142"/>
      <c r="B13" s="141"/>
      <c r="C13" s="143"/>
      <c r="D13" s="139"/>
      <c r="E13" s="125"/>
    </row>
    <row r="14" spans="1:9" ht="18" customHeight="1" x14ac:dyDescent="0.2">
      <c r="A14" s="120" t="s">
        <v>84</v>
      </c>
      <c r="B14" s="110"/>
      <c r="C14" s="110"/>
      <c r="D14" s="110"/>
      <c r="E14" s="118">
        <f>SUM(E11:E12)</f>
        <v>23</v>
      </c>
    </row>
    <row r="15" spans="1:9" ht="28.5" customHeight="1" x14ac:dyDescent="0.2"/>
    <row r="16" spans="1:9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8.25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2.5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>
        <f>E14</f>
        <v>23</v>
      </c>
    </row>
    <row r="24" spans="1:4" ht="27" customHeight="1" x14ac:dyDescent="0.2">
      <c r="A24" s="404" t="s">
        <v>1504</v>
      </c>
      <c r="B24" s="404"/>
      <c r="C24" s="118"/>
    </row>
    <row r="25" spans="1:4" ht="19.5" customHeight="1" x14ac:dyDescent="0.2">
      <c r="A25" s="404" t="s">
        <v>1505</v>
      </c>
      <c r="B25" s="404"/>
      <c r="C25" s="118" t="e">
        <f>C19</f>
        <v>#REF!</v>
      </c>
    </row>
    <row r="26" spans="1:4" ht="19.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2" spans="1:4" x14ac:dyDescent="0.2">
      <c r="A32" s="137" t="s">
        <v>1864</v>
      </c>
      <c r="C32" s="137" t="s">
        <v>1881</v>
      </c>
    </row>
  </sheetData>
  <mergeCells count="11">
    <mergeCell ref="A3:E3"/>
    <mergeCell ref="A17:B17"/>
    <mergeCell ref="A18:B18"/>
    <mergeCell ref="A19:B19"/>
    <mergeCell ref="A25:B25"/>
    <mergeCell ref="A27:B27"/>
    <mergeCell ref="A23:B23"/>
    <mergeCell ref="A22:B22"/>
    <mergeCell ref="A21:B21"/>
    <mergeCell ref="A24:B24"/>
    <mergeCell ref="A26:B26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2147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44</v>
      </c>
      <c r="E5" s="118" t="e">
        <f>B5/C5*D5</f>
        <v>#REF!</v>
      </c>
    </row>
    <row r="6" spans="1:5" ht="18" customHeight="1" x14ac:dyDescent="0.2">
      <c r="A6" s="138"/>
      <c r="B6" s="146"/>
      <c r="C6" s="208"/>
      <c r="D6" s="139"/>
      <c r="E6" s="125"/>
    </row>
    <row r="7" spans="1:5" ht="18" customHeight="1" x14ac:dyDescent="0.2">
      <c r="A7" s="123" t="s">
        <v>1490</v>
      </c>
      <c r="B7" s="158"/>
      <c r="C7" s="185"/>
      <c r="D7" s="136"/>
      <c r="E7" s="118" t="e">
        <f>SUM(E5:E6)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5.7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s="140" customFormat="1" ht="15.75" customHeight="1" x14ac:dyDescent="0.2">
      <c r="A12" s="138" t="s">
        <v>2058</v>
      </c>
      <c r="B12" s="146" t="s">
        <v>1834</v>
      </c>
      <c r="C12" s="139">
        <v>11</v>
      </c>
      <c r="D12" s="139">
        <v>0.5</v>
      </c>
      <c r="E12" s="125">
        <f>C12*D12</f>
        <v>5.5</v>
      </c>
    </row>
    <row r="13" spans="1:5" s="140" customFormat="1" ht="15" customHeight="1" x14ac:dyDescent="0.2">
      <c r="A13" s="142" t="s">
        <v>2132</v>
      </c>
      <c r="B13" s="146">
        <v>310000</v>
      </c>
      <c r="C13" s="143" t="s">
        <v>2133</v>
      </c>
      <c r="D13" s="139">
        <v>0.4</v>
      </c>
      <c r="E13" s="147">
        <f>B13*20%/C13*D13</f>
        <v>56.363636363636367</v>
      </c>
    </row>
    <row r="14" spans="1:5" s="140" customFormat="1" ht="0.75" hidden="1" customHeight="1" x14ac:dyDescent="0.2">
      <c r="A14" s="142"/>
      <c r="B14" s="141"/>
      <c r="C14" s="143"/>
      <c r="D14" s="139"/>
      <c r="E14" s="125"/>
    </row>
    <row r="15" spans="1:5" ht="15.75" customHeight="1" x14ac:dyDescent="0.2">
      <c r="A15" s="120" t="s">
        <v>84</v>
      </c>
      <c r="B15" s="110"/>
      <c r="C15" s="110"/>
      <c r="D15" s="110"/>
      <c r="E15" s="118">
        <f>SUM(E11:E13)</f>
        <v>84.863636363636374</v>
      </c>
    </row>
    <row r="17" spans="1:4" ht="17.25" customHeight="1" x14ac:dyDescent="0.2">
      <c r="A17" s="172" t="s">
        <v>1496</v>
      </c>
      <c r="B17" s="107"/>
      <c r="C17" s="107"/>
    </row>
    <row r="18" spans="1:4" ht="18" customHeight="1" x14ac:dyDescent="0.2">
      <c r="A18" s="406" t="s">
        <v>1497</v>
      </c>
      <c r="B18" s="406"/>
      <c r="C18" s="114" t="e">
        <f>#REF!</f>
        <v>#REF!</v>
      </c>
      <c r="D18" s="121"/>
    </row>
    <row r="19" spans="1:4" ht="25.5" customHeight="1" x14ac:dyDescent="0.2">
      <c r="A19" s="404" t="s">
        <v>1498</v>
      </c>
      <c r="B19" s="404"/>
      <c r="C19" s="118" t="e">
        <f>E7</f>
        <v>#REF!</v>
      </c>
    </row>
    <row r="20" spans="1:4" ht="16.5" customHeight="1" x14ac:dyDescent="0.2">
      <c r="A20" s="407" t="s">
        <v>1499</v>
      </c>
      <c r="B20" s="407"/>
      <c r="C20" s="164" t="e">
        <f>C18*C19</f>
        <v>#REF!</v>
      </c>
    </row>
    <row r="21" spans="1:4" ht="35.25" customHeight="1" x14ac:dyDescent="0.2"/>
    <row r="22" spans="1:4" ht="15.75" customHeight="1" x14ac:dyDescent="0.2">
      <c r="A22" s="408" t="s">
        <v>1500</v>
      </c>
      <c r="B22" s="409"/>
      <c r="C22" s="122" t="s">
        <v>1501</v>
      </c>
    </row>
    <row r="23" spans="1:4" ht="21" customHeight="1" x14ac:dyDescent="0.2">
      <c r="A23" s="410" t="s">
        <v>1502</v>
      </c>
      <c r="B23" s="404"/>
      <c r="C23" s="118" t="e">
        <f>E7</f>
        <v>#REF!</v>
      </c>
    </row>
    <row r="24" spans="1:4" ht="19.5" customHeight="1" x14ac:dyDescent="0.2">
      <c r="A24" s="404" t="s">
        <v>1503</v>
      </c>
      <c r="B24" s="404"/>
      <c r="C24" s="118">
        <f>E15</f>
        <v>84.863636363636374</v>
      </c>
    </row>
    <row r="25" spans="1:4" ht="27" customHeight="1" x14ac:dyDescent="0.2">
      <c r="A25" s="404" t="s">
        <v>1504</v>
      </c>
      <c r="B25" s="404"/>
      <c r="C25" s="118"/>
    </row>
    <row r="26" spans="1:4" ht="21" customHeight="1" x14ac:dyDescent="0.2">
      <c r="A26" s="404" t="s">
        <v>1505</v>
      </c>
      <c r="B26" s="404"/>
      <c r="C26" s="118" t="e">
        <f>C20</f>
        <v>#REF!</v>
      </c>
    </row>
    <row r="27" spans="1:4" ht="20.25" customHeight="1" x14ac:dyDescent="0.2">
      <c r="A27" s="405" t="s">
        <v>1506</v>
      </c>
      <c r="B27" s="405"/>
      <c r="C27" s="164" t="e">
        <f>SUM(C23:C26)</f>
        <v>#REF!</v>
      </c>
    </row>
    <row r="28" spans="1:4" ht="18.75" hidden="1" customHeight="1" x14ac:dyDescent="0.2">
      <c r="A28" s="404" t="s">
        <v>1506</v>
      </c>
      <c r="B28" s="404"/>
      <c r="C28" s="110"/>
    </row>
    <row r="33" spans="1:3" x14ac:dyDescent="0.2">
      <c r="A33" s="137" t="s">
        <v>1864</v>
      </c>
      <c r="C33" s="137" t="s">
        <v>1881</v>
      </c>
    </row>
  </sheetData>
  <mergeCells count="11">
    <mergeCell ref="A28:B28"/>
    <mergeCell ref="A3:E3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2148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20</v>
      </c>
      <c r="E5" s="118" t="e">
        <f>B5/C5*D5</f>
        <v>#REF!</v>
      </c>
    </row>
    <row r="6" spans="1:5" ht="18" customHeight="1" x14ac:dyDescent="0.2">
      <c r="A6" s="138"/>
      <c r="B6" s="146"/>
      <c r="C6" s="208"/>
      <c r="D6" s="139"/>
      <c r="E6" s="125"/>
    </row>
    <row r="7" spans="1:5" ht="18" customHeight="1" x14ac:dyDescent="0.2">
      <c r="A7" s="123" t="s">
        <v>1490</v>
      </c>
      <c r="B7" s="158"/>
      <c r="C7" s="185"/>
      <c r="D7" s="136"/>
      <c r="E7" s="118" t="e">
        <f>SUM(E5:E6)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5.7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s="140" customFormat="1" ht="15.75" customHeight="1" x14ac:dyDescent="0.2">
      <c r="A12" s="138" t="s">
        <v>2058</v>
      </c>
      <c r="B12" s="146" t="s">
        <v>1834</v>
      </c>
      <c r="C12" s="139">
        <v>11</v>
      </c>
      <c r="D12" s="139">
        <v>0.5</v>
      </c>
      <c r="E12" s="125">
        <f>C12*D12</f>
        <v>5.5</v>
      </c>
    </row>
    <row r="13" spans="1:5" s="140" customFormat="1" ht="15" customHeight="1" x14ac:dyDescent="0.2">
      <c r="A13" s="142" t="s">
        <v>2132</v>
      </c>
      <c r="B13" s="146">
        <v>310000</v>
      </c>
      <c r="C13" s="143" t="s">
        <v>2133</v>
      </c>
      <c r="D13" s="139">
        <v>0.4</v>
      </c>
      <c r="E13" s="147">
        <f>B13*20%/C13*D13</f>
        <v>56.363636363636367</v>
      </c>
    </row>
    <row r="14" spans="1:5" s="140" customFormat="1" ht="0.75" hidden="1" customHeight="1" x14ac:dyDescent="0.2">
      <c r="A14" s="142"/>
      <c r="B14" s="141"/>
      <c r="C14" s="143"/>
      <c r="D14" s="139"/>
      <c r="E14" s="125"/>
    </row>
    <row r="15" spans="1:5" ht="15.75" customHeight="1" x14ac:dyDescent="0.2">
      <c r="A15" s="120" t="s">
        <v>84</v>
      </c>
      <c r="B15" s="110"/>
      <c r="C15" s="110"/>
      <c r="D15" s="110"/>
      <c r="E15" s="118">
        <f>SUM(E11:E13)</f>
        <v>84.863636363636374</v>
      </c>
    </row>
    <row r="17" spans="1:4" ht="17.25" customHeight="1" x14ac:dyDescent="0.2">
      <c r="A17" s="172" t="s">
        <v>1496</v>
      </c>
      <c r="B17" s="107"/>
      <c r="C17" s="107"/>
    </row>
    <row r="18" spans="1:4" ht="18" customHeight="1" x14ac:dyDescent="0.2">
      <c r="A18" s="406" t="s">
        <v>1497</v>
      </c>
      <c r="B18" s="406"/>
      <c r="C18" s="114" t="e">
        <f>#REF!</f>
        <v>#REF!</v>
      </c>
      <c r="D18" s="121"/>
    </row>
    <row r="19" spans="1:4" ht="25.5" customHeight="1" x14ac:dyDescent="0.2">
      <c r="A19" s="404" t="s">
        <v>1498</v>
      </c>
      <c r="B19" s="404"/>
      <c r="C19" s="118" t="e">
        <f>E7</f>
        <v>#REF!</v>
      </c>
    </row>
    <row r="20" spans="1:4" ht="16.5" customHeight="1" x14ac:dyDescent="0.2">
      <c r="A20" s="407" t="s">
        <v>1499</v>
      </c>
      <c r="B20" s="407"/>
      <c r="C20" s="164" t="e">
        <f>C18*C19</f>
        <v>#REF!</v>
      </c>
    </row>
    <row r="21" spans="1:4" ht="35.25" customHeight="1" x14ac:dyDescent="0.2"/>
    <row r="22" spans="1:4" ht="15.75" customHeight="1" x14ac:dyDescent="0.2">
      <c r="A22" s="408" t="s">
        <v>1500</v>
      </c>
      <c r="B22" s="409"/>
      <c r="C22" s="122" t="s">
        <v>1501</v>
      </c>
    </row>
    <row r="23" spans="1:4" ht="21" customHeight="1" x14ac:dyDescent="0.2">
      <c r="A23" s="410" t="s">
        <v>1502</v>
      </c>
      <c r="B23" s="404"/>
      <c r="C23" s="118" t="e">
        <f>E7</f>
        <v>#REF!</v>
      </c>
    </row>
    <row r="24" spans="1:4" ht="19.5" customHeight="1" x14ac:dyDescent="0.2">
      <c r="A24" s="404" t="s">
        <v>1503</v>
      </c>
      <c r="B24" s="404"/>
      <c r="C24" s="118">
        <f>E15</f>
        <v>84.863636363636374</v>
      </c>
    </row>
    <row r="25" spans="1:4" ht="27" customHeight="1" x14ac:dyDescent="0.2">
      <c r="A25" s="404" t="s">
        <v>1504</v>
      </c>
      <c r="B25" s="404"/>
      <c r="C25" s="118"/>
    </row>
    <row r="26" spans="1:4" ht="21" customHeight="1" x14ac:dyDescent="0.2">
      <c r="A26" s="404" t="s">
        <v>1505</v>
      </c>
      <c r="B26" s="404"/>
      <c r="C26" s="118" t="e">
        <f>C20</f>
        <v>#REF!</v>
      </c>
    </row>
    <row r="27" spans="1:4" ht="20.25" customHeight="1" x14ac:dyDescent="0.2">
      <c r="A27" s="405" t="s">
        <v>1506</v>
      </c>
      <c r="B27" s="405"/>
      <c r="C27" s="164" t="e">
        <f>SUM(C23:C26)</f>
        <v>#REF!</v>
      </c>
    </row>
    <row r="28" spans="1:4" ht="18.75" hidden="1" customHeight="1" x14ac:dyDescent="0.2">
      <c r="A28" s="404" t="s">
        <v>1506</v>
      </c>
      <c r="B28" s="404"/>
      <c r="C28" s="110"/>
    </row>
    <row r="33" spans="1:3" x14ac:dyDescent="0.2">
      <c r="A33" s="137" t="s">
        <v>1864</v>
      </c>
      <c r="C33" s="137" t="s">
        <v>1881</v>
      </c>
    </row>
  </sheetData>
  <mergeCells count="11">
    <mergeCell ref="A28:B28"/>
    <mergeCell ref="A3:E3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</sheetPr>
  <dimension ref="A2:E29"/>
  <sheetViews>
    <sheetView workbookViewId="0">
      <selection activeCell="A3" sqref="A3:E3"/>
    </sheetView>
  </sheetViews>
  <sheetFormatPr defaultRowHeight="12.75" x14ac:dyDescent="0.2"/>
  <cols>
    <col min="1" max="1" width="21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4.25" x14ac:dyDescent="0.2">
      <c r="A3" s="124" t="s">
        <v>1577</v>
      </c>
      <c r="B3" s="107"/>
    </row>
    <row r="4" spans="1:5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12">
        <v>9870</v>
      </c>
      <c r="D5" s="130">
        <v>16</v>
      </c>
      <c r="E5" s="118" t="e">
        <f>B5/C5*D5</f>
        <v>#REF!</v>
      </c>
    </row>
    <row r="6" spans="1:5" ht="18" customHeight="1" x14ac:dyDescent="0.2">
      <c r="A6" s="110" t="s">
        <v>1490</v>
      </c>
      <c r="B6" s="115"/>
      <c r="C6" s="112"/>
      <c r="D6" s="113"/>
      <c r="E6" s="118" t="e">
        <f>E5</f>
        <v>#REF!</v>
      </c>
    </row>
    <row r="9" spans="1:5" ht="51" x14ac:dyDescent="0.2">
      <c r="A9" s="109" t="s">
        <v>1491</v>
      </c>
      <c r="B9" s="109" t="s">
        <v>1492</v>
      </c>
      <c r="C9" s="109" t="s">
        <v>1493</v>
      </c>
      <c r="D9" s="116" t="s">
        <v>1494</v>
      </c>
      <c r="E9" s="116" t="s">
        <v>1495</v>
      </c>
    </row>
    <row r="10" spans="1:5" s="140" customFormat="1" ht="15" customHeight="1" x14ac:dyDescent="0.2">
      <c r="A10" s="142" t="s">
        <v>1833</v>
      </c>
      <c r="B10" s="146" t="s">
        <v>1508</v>
      </c>
      <c r="C10" s="160">
        <v>1</v>
      </c>
      <c r="D10" s="309" t="e">
        <f>#REF!</f>
        <v>#REF!</v>
      </c>
      <c r="E10" s="125" t="e">
        <f>C10*D10</f>
        <v>#REF!</v>
      </c>
    </row>
    <row r="11" spans="1:5" s="140" customFormat="1" ht="15" customHeight="1" x14ac:dyDescent="0.2">
      <c r="A11" s="142"/>
      <c r="B11" s="146"/>
      <c r="C11" s="160"/>
      <c r="D11" s="130"/>
      <c r="E11" s="125"/>
    </row>
    <row r="12" spans="1:5" ht="20.25" customHeight="1" x14ac:dyDescent="0.2">
      <c r="A12" s="120" t="s">
        <v>84</v>
      </c>
      <c r="B12" s="110"/>
      <c r="C12" s="110"/>
      <c r="D12" s="110"/>
      <c r="E12" s="118" t="e">
        <f>SUM(E10:E11)</f>
        <v>#REF!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8" t="e">
        <f>E6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1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17.25" customHeight="1" x14ac:dyDescent="0.2">
      <c r="A20" s="404" t="s">
        <v>1502</v>
      </c>
      <c r="B20" s="404"/>
      <c r="C20" s="118" t="e">
        <f>E6</f>
        <v>#REF!</v>
      </c>
    </row>
    <row r="21" spans="1:3" ht="19.5" customHeight="1" x14ac:dyDescent="0.2">
      <c r="A21" s="404" t="s">
        <v>1503</v>
      </c>
      <c r="B21" s="404"/>
      <c r="C21" s="118" t="e">
        <f>E12</f>
        <v>#REF!</v>
      </c>
    </row>
    <row r="22" spans="1:3" ht="27" customHeight="1" x14ac:dyDescent="0.2">
      <c r="A22" s="404" t="s">
        <v>1504</v>
      </c>
      <c r="B22" s="404"/>
      <c r="C22" s="110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9.5" customHeight="1" x14ac:dyDescent="0.2">
      <c r="A24" s="405" t="s">
        <v>1506</v>
      </c>
      <c r="B24" s="405"/>
      <c r="C24" s="164" t="e">
        <f>SUM(C20:C23)</f>
        <v>#REF!</v>
      </c>
    </row>
    <row r="25" spans="1:3" ht="0.75" hidden="1" customHeight="1" x14ac:dyDescent="0.2">
      <c r="A25" s="404" t="s">
        <v>1506</v>
      </c>
      <c r="B25" s="404"/>
      <c r="C25" s="110"/>
    </row>
    <row r="29" spans="1:3" x14ac:dyDescent="0.2">
      <c r="A29" s="137" t="s">
        <v>1864</v>
      </c>
      <c r="C29" s="137" t="s">
        <v>1881</v>
      </c>
    </row>
  </sheetData>
  <mergeCells count="10">
    <mergeCell ref="A22:B22"/>
    <mergeCell ref="A23:B23"/>
    <mergeCell ref="A24:B24"/>
    <mergeCell ref="A25:B25"/>
    <mergeCell ref="A15:B15"/>
    <mergeCell ref="A16:B16"/>
    <mergeCell ref="A17:B17"/>
    <mergeCell ref="A21:B21"/>
    <mergeCell ref="A20:B20"/>
    <mergeCell ref="A19:B19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2134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44</v>
      </c>
      <c r="E5" s="118" t="e">
        <f>B5/C5*D5</f>
        <v>#REF!</v>
      </c>
    </row>
    <row r="6" spans="1:5" ht="18" customHeight="1" x14ac:dyDescent="0.2">
      <c r="A6" s="138"/>
      <c r="B6" s="146"/>
      <c r="C6" s="208"/>
      <c r="D6" s="139"/>
      <c r="E6" s="125"/>
    </row>
    <row r="7" spans="1:5" ht="18" customHeight="1" x14ac:dyDescent="0.2">
      <c r="A7" s="123" t="s">
        <v>1490</v>
      </c>
      <c r="B7" s="158"/>
      <c r="C7" s="185"/>
      <c r="D7" s="136"/>
      <c r="E7" s="118" t="e">
        <f>SUM(E5:E6)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5.7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s="140" customFormat="1" ht="15.75" customHeight="1" x14ac:dyDescent="0.2">
      <c r="A12" s="138" t="s">
        <v>2058</v>
      </c>
      <c r="B12" s="146" t="s">
        <v>1834</v>
      </c>
      <c r="C12" s="139">
        <v>11</v>
      </c>
      <c r="D12" s="139">
        <v>0.5</v>
      </c>
      <c r="E12" s="125">
        <f>C12*D12</f>
        <v>5.5</v>
      </c>
    </row>
    <row r="13" spans="1:5" s="140" customFormat="1" ht="15" customHeight="1" x14ac:dyDescent="0.2">
      <c r="A13" s="142" t="s">
        <v>2132</v>
      </c>
      <c r="B13" s="146">
        <v>310000</v>
      </c>
      <c r="C13" s="143" t="s">
        <v>2133</v>
      </c>
      <c r="D13" s="139">
        <v>0.4</v>
      </c>
      <c r="E13" s="147">
        <f>B13*20%/C13*D13</f>
        <v>56.363636363636367</v>
      </c>
    </row>
    <row r="14" spans="1:5" s="140" customFormat="1" ht="0.75" hidden="1" customHeight="1" x14ac:dyDescent="0.2">
      <c r="A14" s="142"/>
      <c r="B14" s="141"/>
      <c r="C14" s="143"/>
      <c r="D14" s="139"/>
      <c r="E14" s="125"/>
    </row>
    <row r="15" spans="1:5" ht="15.75" customHeight="1" x14ac:dyDescent="0.2">
      <c r="A15" s="120" t="s">
        <v>84</v>
      </c>
      <c r="B15" s="110"/>
      <c r="C15" s="110"/>
      <c r="D15" s="110"/>
      <c r="E15" s="118">
        <f>SUM(E11:E13)</f>
        <v>84.863636363636374</v>
      </c>
    </row>
    <row r="17" spans="1:4" ht="17.25" customHeight="1" x14ac:dyDescent="0.2">
      <c r="A17" s="172" t="s">
        <v>1496</v>
      </c>
      <c r="B17" s="107"/>
      <c r="C17" s="107"/>
    </row>
    <row r="18" spans="1:4" ht="18" customHeight="1" x14ac:dyDescent="0.2">
      <c r="A18" s="406" t="s">
        <v>1497</v>
      </c>
      <c r="B18" s="406"/>
      <c r="C18" s="114" t="e">
        <f>#REF!</f>
        <v>#REF!</v>
      </c>
      <c r="D18" s="121"/>
    </row>
    <row r="19" spans="1:4" ht="25.5" customHeight="1" x14ac:dyDescent="0.2">
      <c r="A19" s="404" t="s">
        <v>1498</v>
      </c>
      <c r="B19" s="404"/>
      <c r="C19" s="118" t="e">
        <f>E7</f>
        <v>#REF!</v>
      </c>
    </row>
    <row r="20" spans="1:4" ht="16.5" customHeight="1" x14ac:dyDescent="0.2">
      <c r="A20" s="407" t="s">
        <v>1499</v>
      </c>
      <c r="B20" s="407"/>
      <c r="C20" s="164" t="e">
        <f>C18*C19</f>
        <v>#REF!</v>
      </c>
    </row>
    <row r="21" spans="1:4" ht="35.25" customHeight="1" x14ac:dyDescent="0.2"/>
    <row r="22" spans="1:4" ht="15.75" customHeight="1" x14ac:dyDescent="0.2">
      <c r="A22" s="408" t="s">
        <v>1500</v>
      </c>
      <c r="B22" s="409"/>
      <c r="C22" s="122" t="s">
        <v>1501</v>
      </c>
    </row>
    <row r="23" spans="1:4" ht="21" customHeight="1" x14ac:dyDescent="0.2">
      <c r="A23" s="410" t="s">
        <v>1502</v>
      </c>
      <c r="B23" s="404"/>
      <c r="C23" s="118" t="e">
        <f>E7</f>
        <v>#REF!</v>
      </c>
    </row>
    <row r="24" spans="1:4" ht="19.5" customHeight="1" x14ac:dyDescent="0.2">
      <c r="A24" s="404" t="s">
        <v>1503</v>
      </c>
      <c r="B24" s="404"/>
      <c r="C24" s="118">
        <f>E15</f>
        <v>84.863636363636374</v>
      </c>
    </row>
    <row r="25" spans="1:4" ht="27" customHeight="1" x14ac:dyDescent="0.2">
      <c r="A25" s="404" t="s">
        <v>1504</v>
      </c>
      <c r="B25" s="404"/>
      <c r="C25" s="118"/>
    </row>
    <row r="26" spans="1:4" ht="21" customHeight="1" x14ac:dyDescent="0.2">
      <c r="A26" s="404" t="s">
        <v>1505</v>
      </c>
      <c r="B26" s="404"/>
      <c r="C26" s="118" t="e">
        <f>C20</f>
        <v>#REF!</v>
      </c>
    </row>
    <row r="27" spans="1:4" ht="20.25" customHeight="1" x14ac:dyDescent="0.2">
      <c r="A27" s="405" t="s">
        <v>1506</v>
      </c>
      <c r="B27" s="405"/>
      <c r="C27" s="164" t="e">
        <f>SUM(C23:C26)</f>
        <v>#REF!</v>
      </c>
    </row>
    <row r="28" spans="1:4" ht="18.75" hidden="1" customHeight="1" x14ac:dyDescent="0.2">
      <c r="A28" s="404" t="s">
        <v>1506</v>
      </c>
      <c r="B28" s="404"/>
      <c r="C28" s="110"/>
    </row>
    <row r="33" spans="1:3" x14ac:dyDescent="0.2">
      <c r="A33" s="137" t="s">
        <v>1864</v>
      </c>
      <c r="C33" s="137" t="s">
        <v>1881</v>
      </c>
    </row>
  </sheetData>
  <mergeCells count="11">
    <mergeCell ref="A28:B28"/>
    <mergeCell ref="A3:E3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2135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20</v>
      </c>
      <c r="E5" s="118" t="e">
        <f>B5/C5*D5</f>
        <v>#REF!</v>
      </c>
    </row>
    <row r="6" spans="1:5" ht="18" customHeight="1" x14ac:dyDescent="0.2">
      <c r="A6" s="138"/>
      <c r="B6" s="146"/>
      <c r="C6" s="208"/>
      <c r="D6" s="139"/>
      <c r="E6" s="125"/>
    </row>
    <row r="7" spans="1:5" ht="18" customHeight="1" x14ac:dyDescent="0.2">
      <c r="A7" s="123" t="s">
        <v>1490</v>
      </c>
      <c r="B7" s="158"/>
      <c r="C7" s="185"/>
      <c r="D7" s="136"/>
      <c r="E7" s="114" t="e">
        <f>SUM(E5:E6)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5.7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s="140" customFormat="1" ht="15.75" customHeight="1" x14ac:dyDescent="0.2">
      <c r="A12" s="138" t="s">
        <v>2058</v>
      </c>
      <c r="B12" s="146" t="s">
        <v>1834</v>
      </c>
      <c r="C12" s="139">
        <v>11</v>
      </c>
      <c r="D12" s="139">
        <v>0.5</v>
      </c>
      <c r="E12" s="125">
        <f>C12*D12</f>
        <v>5.5</v>
      </c>
    </row>
    <row r="13" spans="1:5" s="140" customFormat="1" ht="15" customHeight="1" x14ac:dyDescent="0.2">
      <c r="A13" s="142" t="s">
        <v>2132</v>
      </c>
      <c r="B13" s="146">
        <v>310000</v>
      </c>
      <c r="C13" s="143" t="s">
        <v>2133</v>
      </c>
      <c r="D13" s="139">
        <v>0.4</v>
      </c>
      <c r="E13" s="147">
        <f>B13*20%/C13*D13</f>
        <v>56.363636363636367</v>
      </c>
    </row>
    <row r="14" spans="1:5" s="140" customFormat="1" ht="0.75" hidden="1" customHeight="1" x14ac:dyDescent="0.2">
      <c r="A14" s="142"/>
      <c r="B14" s="141"/>
      <c r="C14" s="143"/>
      <c r="D14" s="139"/>
      <c r="E14" s="125"/>
    </row>
    <row r="15" spans="1:5" ht="15.75" customHeight="1" x14ac:dyDescent="0.2">
      <c r="A15" s="120" t="s">
        <v>84</v>
      </c>
      <c r="B15" s="110"/>
      <c r="C15" s="110"/>
      <c r="D15" s="110"/>
      <c r="E15" s="118">
        <f>SUM(E11:E13)</f>
        <v>84.863636363636374</v>
      </c>
    </row>
    <row r="17" spans="1:4" ht="17.25" customHeight="1" x14ac:dyDescent="0.2">
      <c r="A17" s="172" t="s">
        <v>1496</v>
      </c>
      <c r="B17" s="107"/>
      <c r="C17" s="107"/>
    </row>
    <row r="18" spans="1:4" ht="18" customHeight="1" x14ac:dyDescent="0.2">
      <c r="A18" s="406" t="s">
        <v>1497</v>
      </c>
      <c r="B18" s="406"/>
      <c r="C18" s="114" t="e">
        <f>#REF!</f>
        <v>#REF!</v>
      </c>
      <c r="D18" s="121"/>
    </row>
    <row r="19" spans="1:4" ht="25.5" customHeight="1" x14ac:dyDescent="0.2">
      <c r="A19" s="404" t="s">
        <v>1498</v>
      </c>
      <c r="B19" s="404"/>
      <c r="C19" s="118" t="e">
        <f>E7</f>
        <v>#REF!</v>
      </c>
    </row>
    <row r="20" spans="1:4" ht="16.5" customHeight="1" x14ac:dyDescent="0.2">
      <c r="A20" s="407" t="s">
        <v>1499</v>
      </c>
      <c r="B20" s="407"/>
      <c r="C20" s="164" t="e">
        <f>C18*C19</f>
        <v>#REF!</v>
      </c>
    </row>
    <row r="21" spans="1:4" ht="35.25" customHeight="1" x14ac:dyDescent="0.2"/>
    <row r="22" spans="1:4" ht="15.75" customHeight="1" x14ac:dyDescent="0.2">
      <c r="A22" s="408" t="s">
        <v>1500</v>
      </c>
      <c r="B22" s="409"/>
      <c r="C22" s="122" t="s">
        <v>1501</v>
      </c>
    </row>
    <row r="23" spans="1:4" ht="21" customHeight="1" x14ac:dyDescent="0.2">
      <c r="A23" s="410" t="s">
        <v>1502</v>
      </c>
      <c r="B23" s="404"/>
      <c r="C23" s="118" t="e">
        <f>E7</f>
        <v>#REF!</v>
      </c>
    </row>
    <row r="24" spans="1:4" ht="19.5" customHeight="1" x14ac:dyDescent="0.2">
      <c r="A24" s="404" t="s">
        <v>1503</v>
      </c>
      <c r="B24" s="404"/>
      <c r="C24" s="118">
        <f>E15</f>
        <v>84.863636363636374</v>
      </c>
    </row>
    <row r="25" spans="1:4" ht="27" customHeight="1" x14ac:dyDescent="0.2">
      <c r="A25" s="404" t="s">
        <v>1504</v>
      </c>
      <c r="B25" s="404"/>
      <c r="C25" s="118"/>
    </row>
    <row r="26" spans="1:4" ht="21" customHeight="1" x14ac:dyDescent="0.2">
      <c r="A26" s="404" t="s">
        <v>1505</v>
      </c>
      <c r="B26" s="404"/>
      <c r="C26" s="118" t="e">
        <f>C20</f>
        <v>#REF!</v>
      </c>
    </row>
    <row r="27" spans="1:4" ht="20.25" customHeight="1" x14ac:dyDescent="0.2">
      <c r="A27" s="405" t="s">
        <v>1506</v>
      </c>
      <c r="B27" s="405"/>
      <c r="C27" s="164" t="e">
        <f>SUM(C23:C26)</f>
        <v>#REF!</v>
      </c>
    </row>
    <row r="28" spans="1:4" ht="18.75" hidden="1" customHeight="1" x14ac:dyDescent="0.2">
      <c r="A28" s="404" t="s">
        <v>1506</v>
      </c>
      <c r="B28" s="404"/>
      <c r="C28" s="110"/>
    </row>
    <row r="33" spans="1:3" x14ac:dyDescent="0.2">
      <c r="A33" s="137" t="s">
        <v>1864</v>
      </c>
      <c r="C33" s="137" t="s">
        <v>1881</v>
      </c>
    </row>
  </sheetData>
  <mergeCells count="11">
    <mergeCell ref="A28:B28"/>
    <mergeCell ref="A3:E3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2136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20</v>
      </c>
      <c r="E5" s="118" t="e">
        <f>B5/C5*D5</f>
        <v>#REF!</v>
      </c>
    </row>
    <row r="6" spans="1:5" ht="18" customHeight="1" x14ac:dyDescent="0.2">
      <c r="A6" s="138"/>
      <c r="B6" s="146"/>
      <c r="C6" s="208"/>
      <c r="D6" s="139"/>
      <c r="E6" s="125"/>
    </row>
    <row r="7" spans="1:5" ht="18" customHeight="1" x14ac:dyDescent="0.2">
      <c r="A7" s="123" t="s">
        <v>1490</v>
      </c>
      <c r="B7" s="158"/>
      <c r="C7" s="185"/>
      <c r="D7" s="136"/>
      <c r="E7" s="118" t="e">
        <f>SUM(E5:E6)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5.7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s="140" customFormat="1" ht="15.75" customHeight="1" x14ac:dyDescent="0.2">
      <c r="A12" s="138" t="s">
        <v>2058</v>
      </c>
      <c r="B12" s="146" t="s">
        <v>1834</v>
      </c>
      <c r="C12" s="139">
        <v>11</v>
      </c>
      <c r="D12" s="139">
        <v>0.5</v>
      </c>
      <c r="E12" s="125">
        <f>C12*D12</f>
        <v>5.5</v>
      </c>
    </row>
    <row r="13" spans="1:5" s="140" customFormat="1" ht="15" customHeight="1" x14ac:dyDescent="0.2">
      <c r="A13" s="142" t="s">
        <v>2132</v>
      </c>
      <c r="B13" s="146">
        <v>310000</v>
      </c>
      <c r="C13" s="143" t="s">
        <v>2133</v>
      </c>
      <c r="D13" s="139">
        <v>0.4</v>
      </c>
      <c r="E13" s="147">
        <f>B13*20%/C13*D13</f>
        <v>56.363636363636367</v>
      </c>
    </row>
    <row r="14" spans="1:5" s="140" customFormat="1" ht="0.75" hidden="1" customHeight="1" x14ac:dyDescent="0.2">
      <c r="A14" s="142"/>
      <c r="B14" s="141"/>
      <c r="C14" s="143"/>
      <c r="D14" s="139"/>
      <c r="E14" s="125"/>
    </row>
    <row r="15" spans="1:5" ht="15.75" customHeight="1" x14ac:dyDescent="0.2">
      <c r="A15" s="120" t="s">
        <v>84</v>
      </c>
      <c r="B15" s="110"/>
      <c r="C15" s="110"/>
      <c r="D15" s="110"/>
      <c r="E15" s="118">
        <f>SUM(E11:E13)</f>
        <v>84.863636363636374</v>
      </c>
    </row>
    <row r="17" spans="1:4" ht="17.25" customHeight="1" x14ac:dyDescent="0.2">
      <c r="A17" s="172" t="s">
        <v>1496</v>
      </c>
      <c r="B17" s="107"/>
      <c r="C17" s="107"/>
    </row>
    <row r="18" spans="1:4" ht="18" customHeight="1" x14ac:dyDescent="0.2">
      <c r="A18" s="406" t="s">
        <v>1497</v>
      </c>
      <c r="B18" s="406"/>
      <c r="C18" s="114" t="e">
        <f>#REF!</f>
        <v>#REF!</v>
      </c>
      <c r="D18" s="121"/>
    </row>
    <row r="19" spans="1:4" ht="25.5" customHeight="1" x14ac:dyDescent="0.2">
      <c r="A19" s="404" t="s">
        <v>1498</v>
      </c>
      <c r="B19" s="404"/>
      <c r="C19" s="118" t="e">
        <f>E7</f>
        <v>#REF!</v>
      </c>
    </row>
    <row r="20" spans="1:4" ht="16.5" customHeight="1" x14ac:dyDescent="0.2">
      <c r="A20" s="407" t="s">
        <v>1499</v>
      </c>
      <c r="B20" s="407"/>
      <c r="C20" s="164" t="e">
        <f>C18*C19</f>
        <v>#REF!</v>
      </c>
    </row>
    <row r="21" spans="1:4" ht="35.25" customHeight="1" x14ac:dyDescent="0.2"/>
    <row r="22" spans="1:4" ht="15.75" customHeight="1" x14ac:dyDescent="0.2">
      <c r="A22" s="408" t="s">
        <v>1500</v>
      </c>
      <c r="B22" s="409"/>
      <c r="C22" s="122" t="s">
        <v>1501</v>
      </c>
    </row>
    <row r="23" spans="1:4" ht="21" customHeight="1" x14ac:dyDescent="0.2">
      <c r="A23" s="410" t="s">
        <v>1502</v>
      </c>
      <c r="B23" s="404"/>
      <c r="C23" s="118" t="e">
        <f>E7</f>
        <v>#REF!</v>
      </c>
    </row>
    <row r="24" spans="1:4" ht="19.5" customHeight="1" x14ac:dyDescent="0.2">
      <c r="A24" s="404" t="s">
        <v>1503</v>
      </c>
      <c r="B24" s="404"/>
      <c r="C24" s="118">
        <f>E15</f>
        <v>84.863636363636374</v>
      </c>
    </row>
    <row r="25" spans="1:4" ht="27" customHeight="1" x14ac:dyDescent="0.2">
      <c r="A25" s="404" t="s">
        <v>1504</v>
      </c>
      <c r="B25" s="404"/>
      <c r="C25" s="118"/>
    </row>
    <row r="26" spans="1:4" ht="21" customHeight="1" x14ac:dyDescent="0.2">
      <c r="A26" s="404" t="s">
        <v>1505</v>
      </c>
      <c r="B26" s="404"/>
      <c r="C26" s="118" t="e">
        <f>C20</f>
        <v>#REF!</v>
      </c>
    </row>
    <row r="27" spans="1:4" ht="20.25" customHeight="1" x14ac:dyDescent="0.2">
      <c r="A27" s="405" t="s">
        <v>1506</v>
      </c>
      <c r="B27" s="405"/>
      <c r="C27" s="164" t="e">
        <f>SUM(C23:C26)</f>
        <v>#REF!</v>
      </c>
    </row>
    <row r="28" spans="1:4" ht="18.75" hidden="1" customHeight="1" x14ac:dyDescent="0.2">
      <c r="A28" s="404" t="s">
        <v>1506</v>
      </c>
      <c r="B28" s="404"/>
      <c r="C28" s="110"/>
    </row>
    <row r="33" spans="1:3" x14ac:dyDescent="0.2">
      <c r="A33" s="137" t="s">
        <v>1864</v>
      </c>
      <c r="C33" s="137" t="s">
        <v>1881</v>
      </c>
    </row>
  </sheetData>
  <mergeCells count="11">
    <mergeCell ref="A28:B28"/>
    <mergeCell ref="A3:E3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2137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32</v>
      </c>
      <c r="E5" s="118" t="e">
        <f>B5/C5*D5</f>
        <v>#REF!</v>
      </c>
    </row>
    <row r="6" spans="1:5" ht="18" customHeight="1" x14ac:dyDescent="0.2">
      <c r="A6" s="138"/>
      <c r="B6" s="146"/>
      <c r="C6" s="208"/>
      <c r="D6" s="139"/>
      <c r="E6" s="125"/>
    </row>
    <row r="7" spans="1:5" ht="18" customHeight="1" x14ac:dyDescent="0.2">
      <c r="A7" s="123" t="s">
        <v>1490</v>
      </c>
      <c r="B7" s="158"/>
      <c r="C7" s="185"/>
      <c r="D7" s="136"/>
      <c r="E7" s="118" t="e">
        <f>SUM(E5:E6)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5.7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s="140" customFormat="1" ht="15.75" customHeight="1" x14ac:dyDescent="0.2">
      <c r="A12" s="138" t="s">
        <v>2058</v>
      </c>
      <c r="B12" s="146" t="s">
        <v>1834</v>
      </c>
      <c r="C12" s="139">
        <v>11</v>
      </c>
      <c r="D12" s="139">
        <v>0.5</v>
      </c>
      <c r="E12" s="125">
        <f>C12*D12</f>
        <v>5.5</v>
      </c>
    </row>
    <row r="13" spans="1:5" s="140" customFormat="1" ht="15" customHeight="1" x14ac:dyDescent="0.2">
      <c r="A13" s="142" t="s">
        <v>2132</v>
      </c>
      <c r="B13" s="146">
        <v>310000</v>
      </c>
      <c r="C13" s="143" t="s">
        <v>2133</v>
      </c>
      <c r="D13" s="139">
        <v>0.4</v>
      </c>
      <c r="E13" s="147">
        <f>B13*20%/C13*D13</f>
        <v>56.363636363636367</v>
      </c>
    </row>
    <row r="14" spans="1:5" s="140" customFormat="1" ht="0.75" hidden="1" customHeight="1" x14ac:dyDescent="0.2">
      <c r="A14" s="142"/>
      <c r="B14" s="141"/>
      <c r="C14" s="143"/>
      <c r="D14" s="139"/>
      <c r="E14" s="125"/>
    </row>
    <row r="15" spans="1:5" ht="15.75" customHeight="1" x14ac:dyDescent="0.2">
      <c r="A15" s="120" t="s">
        <v>84</v>
      </c>
      <c r="B15" s="110"/>
      <c r="C15" s="110"/>
      <c r="D15" s="110"/>
      <c r="E15" s="118">
        <f>SUM(E11:E13)</f>
        <v>84.863636363636374</v>
      </c>
    </row>
    <row r="17" spans="1:4" ht="17.25" customHeight="1" x14ac:dyDescent="0.2">
      <c r="A17" s="172" t="s">
        <v>1496</v>
      </c>
      <c r="B17" s="107"/>
      <c r="C17" s="107"/>
    </row>
    <row r="18" spans="1:4" ht="18" customHeight="1" x14ac:dyDescent="0.2">
      <c r="A18" s="406" t="s">
        <v>1497</v>
      </c>
      <c r="B18" s="406"/>
      <c r="C18" s="114" t="e">
        <f>#REF!</f>
        <v>#REF!</v>
      </c>
      <c r="D18" s="121"/>
    </row>
    <row r="19" spans="1:4" ht="25.5" customHeight="1" x14ac:dyDescent="0.2">
      <c r="A19" s="404" t="s">
        <v>1498</v>
      </c>
      <c r="B19" s="404"/>
      <c r="C19" s="118" t="e">
        <f>E7</f>
        <v>#REF!</v>
      </c>
    </row>
    <row r="20" spans="1:4" ht="16.5" customHeight="1" x14ac:dyDescent="0.2">
      <c r="A20" s="407" t="s">
        <v>1499</v>
      </c>
      <c r="B20" s="407"/>
      <c r="C20" s="164" t="e">
        <f>C18*C19</f>
        <v>#REF!</v>
      </c>
    </row>
    <row r="21" spans="1:4" ht="35.25" customHeight="1" x14ac:dyDescent="0.2"/>
    <row r="22" spans="1:4" ht="15.75" customHeight="1" x14ac:dyDescent="0.2">
      <c r="A22" s="408" t="s">
        <v>1500</v>
      </c>
      <c r="B22" s="409"/>
      <c r="C22" s="122" t="s">
        <v>1501</v>
      </c>
    </row>
    <row r="23" spans="1:4" ht="21" customHeight="1" x14ac:dyDescent="0.2">
      <c r="A23" s="410" t="s">
        <v>1502</v>
      </c>
      <c r="B23" s="404"/>
      <c r="C23" s="118" t="e">
        <f>E7</f>
        <v>#REF!</v>
      </c>
    </row>
    <row r="24" spans="1:4" ht="19.5" customHeight="1" x14ac:dyDescent="0.2">
      <c r="A24" s="404" t="s">
        <v>1503</v>
      </c>
      <c r="B24" s="404"/>
      <c r="C24" s="118">
        <f>E15</f>
        <v>84.863636363636374</v>
      </c>
    </row>
    <row r="25" spans="1:4" ht="27" customHeight="1" x14ac:dyDescent="0.2">
      <c r="A25" s="404" t="s">
        <v>1504</v>
      </c>
      <c r="B25" s="404"/>
      <c r="C25" s="118"/>
    </row>
    <row r="26" spans="1:4" ht="21" customHeight="1" x14ac:dyDescent="0.2">
      <c r="A26" s="404" t="s">
        <v>1505</v>
      </c>
      <c r="B26" s="404"/>
      <c r="C26" s="118" t="e">
        <f>C20</f>
        <v>#REF!</v>
      </c>
    </row>
    <row r="27" spans="1:4" ht="20.25" customHeight="1" x14ac:dyDescent="0.2">
      <c r="A27" s="405" t="s">
        <v>1506</v>
      </c>
      <c r="B27" s="405"/>
      <c r="C27" s="164" t="e">
        <f>SUM(C23:C26)</f>
        <v>#REF!</v>
      </c>
    </row>
    <row r="28" spans="1:4" ht="18.75" hidden="1" customHeight="1" x14ac:dyDescent="0.2">
      <c r="A28" s="404" t="s">
        <v>1506</v>
      </c>
      <c r="B28" s="404"/>
      <c r="C28" s="110"/>
    </row>
    <row r="33" spans="1:3" x14ac:dyDescent="0.2">
      <c r="A33" s="137" t="s">
        <v>1864</v>
      </c>
      <c r="C33" s="137" t="s">
        <v>1881</v>
      </c>
    </row>
  </sheetData>
  <mergeCells count="11">
    <mergeCell ref="A28:B28"/>
    <mergeCell ref="A3:E3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2138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44</v>
      </c>
      <c r="E5" s="118" t="e">
        <f>B5/C5*D5</f>
        <v>#REF!</v>
      </c>
    </row>
    <row r="6" spans="1:5" ht="18" customHeight="1" x14ac:dyDescent="0.2">
      <c r="A6" s="138"/>
      <c r="B6" s="146"/>
      <c r="C6" s="208"/>
      <c r="D6" s="139"/>
      <c r="E6" s="125"/>
    </row>
    <row r="7" spans="1:5" ht="18" customHeight="1" x14ac:dyDescent="0.2">
      <c r="A7" s="123" t="s">
        <v>1490</v>
      </c>
      <c r="B7" s="158"/>
      <c r="C7" s="185"/>
      <c r="D7" s="136"/>
      <c r="E7" s="118" t="e">
        <f>SUM(E5:E6)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5.7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s="140" customFormat="1" ht="15.75" customHeight="1" x14ac:dyDescent="0.2">
      <c r="A12" s="138" t="s">
        <v>2058</v>
      </c>
      <c r="B12" s="146" t="s">
        <v>1834</v>
      </c>
      <c r="C12" s="139">
        <v>11</v>
      </c>
      <c r="D12" s="139">
        <v>0.5</v>
      </c>
      <c r="E12" s="125">
        <f>C12*D12</f>
        <v>5.5</v>
      </c>
    </row>
    <row r="13" spans="1:5" s="140" customFormat="1" ht="15" customHeight="1" x14ac:dyDescent="0.2">
      <c r="A13" s="142" t="s">
        <v>2132</v>
      </c>
      <c r="B13" s="146">
        <v>310000</v>
      </c>
      <c r="C13" s="143" t="s">
        <v>2133</v>
      </c>
      <c r="D13" s="139">
        <v>0.4</v>
      </c>
      <c r="E13" s="147">
        <f>B13*20%/C13*D13</f>
        <v>56.363636363636367</v>
      </c>
    </row>
    <row r="14" spans="1:5" s="140" customFormat="1" ht="0.75" hidden="1" customHeight="1" x14ac:dyDescent="0.2">
      <c r="A14" s="142"/>
      <c r="B14" s="141"/>
      <c r="C14" s="143"/>
      <c r="D14" s="139"/>
      <c r="E14" s="125"/>
    </row>
    <row r="15" spans="1:5" ht="15.75" customHeight="1" x14ac:dyDescent="0.2">
      <c r="A15" s="120" t="s">
        <v>84</v>
      </c>
      <c r="B15" s="110"/>
      <c r="C15" s="110"/>
      <c r="D15" s="110"/>
      <c r="E15" s="118">
        <f>SUM(E11:E13)</f>
        <v>84.863636363636374</v>
      </c>
    </row>
    <row r="17" spans="1:4" ht="17.25" customHeight="1" x14ac:dyDescent="0.2">
      <c r="A17" s="172" t="s">
        <v>1496</v>
      </c>
      <c r="B17" s="107"/>
      <c r="C17" s="107"/>
    </row>
    <row r="18" spans="1:4" ht="18" customHeight="1" x14ac:dyDescent="0.2">
      <c r="A18" s="406" t="s">
        <v>1497</v>
      </c>
      <c r="B18" s="406"/>
      <c r="C18" s="114" t="e">
        <f>#REF!</f>
        <v>#REF!</v>
      </c>
      <c r="D18" s="121"/>
    </row>
    <row r="19" spans="1:4" ht="25.5" customHeight="1" x14ac:dyDescent="0.2">
      <c r="A19" s="404" t="s">
        <v>1498</v>
      </c>
      <c r="B19" s="404"/>
      <c r="C19" s="118" t="e">
        <f>E7</f>
        <v>#REF!</v>
      </c>
    </row>
    <row r="20" spans="1:4" ht="16.5" customHeight="1" x14ac:dyDescent="0.2">
      <c r="A20" s="407" t="s">
        <v>1499</v>
      </c>
      <c r="B20" s="407"/>
      <c r="C20" s="164" t="e">
        <f>C18*C19</f>
        <v>#REF!</v>
      </c>
    </row>
    <row r="21" spans="1:4" ht="35.25" customHeight="1" x14ac:dyDescent="0.2"/>
    <row r="22" spans="1:4" ht="15.75" customHeight="1" x14ac:dyDescent="0.2">
      <c r="A22" s="408" t="s">
        <v>1500</v>
      </c>
      <c r="B22" s="409"/>
      <c r="C22" s="122" t="s">
        <v>1501</v>
      </c>
    </row>
    <row r="23" spans="1:4" ht="21" customHeight="1" x14ac:dyDescent="0.2">
      <c r="A23" s="410" t="s">
        <v>1502</v>
      </c>
      <c r="B23" s="404"/>
      <c r="C23" s="118" t="e">
        <f>E7</f>
        <v>#REF!</v>
      </c>
    </row>
    <row r="24" spans="1:4" ht="19.5" customHeight="1" x14ac:dyDescent="0.2">
      <c r="A24" s="404" t="s">
        <v>1503</v>
      </c>
      <c r="B24" s="404"/>
      <c r="C24" s="118">
        <f>E15</f>
        <v>84.863636363636374</v>
      </c>
    </row>
    <row r="25" spans="1:4" ht="27" customHeight="1" x14ac:dyDescent="0.2">
      <c r="A25" s="404" t="s">
        <v>1504</v>
      </c>
      <c r="B25" s="404"/>
      <c r="C25" s="118"/>
    </row>
    <row r="26" spans="1:4" ht="21" customHeight="1" x14ac:dyDescent="0.2">
      <c r="A26" s="404" t="s">
        <v>1505</v>
      </c>
      <c r="B26" s="404"/>
      <c r="C26" s="118" t="e">
        <f>C20</f>
        <v>#REF!</v>
      </c>
    </row>
    <row r="27" spans="1:4" ht="20.25" customHeight="1" x14ac:dyDescent="0.2">
      <c r="A27" s="405" t="s">
        <v>1506</v>
      </c>
      <c r="B27" s="405"/>
      <c r="C27" s="164" t="e">
        <f>SUM(C23:C26)</f>
        <v>#REF!</v>
      </c>
    </row>
    <row r="28" spans="1:4" ht="18.75" hidden="1" customHeight="1" x14ac:dyDescent="0.2">
      <c r="A28" s="404" t="s">
        <v>1506</v>
      </c>
      <c r="B28" s="404"/>
      <c r="C28" s="110"/>
    </row>
    <row r="33" spans="1:3" x14ac:dyDescent="0.2">
      <c r="A33" s="137" t="s">
        <v>1864</v>
      </c>
      <c r="C33" s="137" t="s">
        <v>1881</v>
      </c>
    </row>
  </sheetData>
  <mergeCells count="11">
    <mergeCell ref="A28:B28"/>
    <mergeCell ref="A3:E3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2139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92</v>
      </c>
      <c r="E5" s="118" t="e">
        <f>B5/C5*D5</f>
        <v>#REF!</v>
      </c>
    </row>
    <row r="6" spans="1:5" ht="18" customHeight="1" x14ac:dyDescent="0.2">
      <c r="A6" s="138"/>
      <c r="B6" s="146"/>
      <c r="C6" s="208"/>
      <c r="D6" s="139"/>
      <c r="E6" s="125"/>
    </row>
    <row r="7" spans="1:5" ht="18" customHeight="1" x14ac:dyDescent="0.2">
      <c r="A7" s="123" t="s">
        <v>1490</v>
      </c>
      <c r="B7" s="158"/>
      <c r="C7" s="185"/>
      <c r="D7" s="136"/>
      <c r="E7" s="118" t="e">
        <f>SUM(E5:E6)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5.7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s="140" customFormat="1" ht="15.75" customHeight="1" x14ac:dyDescent="0.2">
      <c r="A12" s="138" t="s">
        <v>2058</v>
      </c>
      <c r="B12" s="146" t="s">
        <v>1834</v>
      </c>
      <c r="C12" s="139">
        <v>15</v>
      </c>
      <c r="D12" s="139">
        <v>0.5</v>
      </c>
      <c r="E12" s="125">
        <f>C12*D12</f>
        <v>7.5</v>
      </c>
    </row>
    <row r="13" spans="1:5" s="140" customFormat="1" ht="15" customHeight="1" x14ac:dyDescent="0.2">
      <c r="A13" s="142" t="s">
        <v>2132</v>
      </c>
      <c r="B13" s="146">
        <v>310000</v>
      </c>
      <c r="C13" s="143" t="s">
        <v>2133</v>
      </c>
      <c r="D13" s="139">
        <v>0.4</v>
      </c>
      <c r="E13" s="147">
        <f>B13*20%/C13*D13</f>
        <v>56.363636363636367</v>
      </c>
    </row>
    <row r="14" spans="1:5" s="140" customFormat="1" ht="0.75" hidden="1" customHeight="1" x14ac:dyDescent="0.2">
      <c r="A14" s="142"/>
      <c r="B14" s="141"/>
      <c r="C14" s="143"/>
      <c r="D14" s="139"/>
      <c r="E14" s="125"/>
    </row>
    <row r="15" spans="1:5" ht="15.75" customHeight="1" x14ac:dyDescent="0.2">
      <c r="A15" s="120" t="s">
        <v>84</v>
      </c>
      <c r="B15" s="110"/>
      <c r="C15" s="110"/>
      <c r="D15" s="110"/>
      <c r="E15" s="118">
        <f>SUM(E11:E13)</f>
        <v>86.863636363636374</v>
      </c>
    </row>
    <row r="17" spans="1:4" ht="17.25" customHeight="1" x14ac:dyDescent="0.2">
      <c r="A17" s="172" t="s">
        <v>1496</v>
      </c>
      <c r="B17" s="107"/>
      <c r="C17" s="107"/>
    </row>
    <row r="18" spans="1:4" ht="18" customHeight="1" x14ac:dyDescent="0.2">
      <c r="A18" s="406" t="s">
        <v>1497</v>
      </c>
      <c r="B18" s="406"/>
      <c r="C18" s="114" t="e">
        <f>#REF!</f>
        <v>#REF!</v>
      </c>
      <c r="D18" s="121"/>
    </row>
    <row r="19" spans="1:4" ht="25.5" customHeight="1" x14ac:dyDescent="0.2">
      <c r="A19" s="404" t="s">
        <v>1498</v>
      </c>
      <c r="B19" s="404"/>
      <c r="C19" s="118" t="e">
        <f>E7</f>
        <v>#REF!</v>
      </c>
    </row>
    <row r="20" spans="1:4" ht="16.5" customHeight="1" x14ac:dyDescent="0.2">
      <c r="A20" s="407" t="s">
        <v>1499</v>
      </c>
      <c r="B20" s="407"/>
      <c r="C20" s="164" t="e">
        <f>C18*C19</f>
        <v>#REF!</v>
      </c>
    </row>
    <row r="21" spans="1:4" ht="35.25" customHeight="1" x14ac:dyDescent="0.2"/>
    <row r="22" spans="1:4" ht="15.75" customHeight="1" x14ac:dyDescent="0.2">
      <c r="A22" s="408" t="s">
        <v>1500</v>
      </c>
      <c r="B22" s="409"/>
      <c r="C22" s="122" t="s">
        <v>1501</v>
      </c>
    </row>
    <row r="23" spans="1:4" ht="21" customHeight="1" x14ac:dyDescent="0.2">
      <c r="A23" s="410" t="s">
        <v>1502</v>
      </c>
      <c r="B23" s="404"/>
      <c r="C23" s="118" t="e">
        <f>E7</f>
        <v>#REF!</v>
      </c>
    </row>
    <row r="24" spans="1:4" ht="19.5" customHeight="1" x14ac:dyDescent="0.2">
      <c r="A24" s="404" t="s">
        <v>1503</v>
      </c>
      <c r="B24" s="404"/>
      <c r="C24" s="118">
        <f>E15</f>
        <v>86.863636363636374</v>
      </c>
    </row>
    <row r="25" spans="1:4" ht="27" customHeight="1" x14ac:dyDescent="0.2">
      <c r="A25" s="404" t="s">
        <v>1504</v>
      </c>
      <c r="B25" s="404"/>
      <c r="C25" s="118"/>
    </row>
    <row r="26" spans="1:4" ht="21" customHeight="1" x14ac:dyDescent="0.2">
      <c r="A26" s="404" t="s">
        <v>1505</v>
      </c>
      <c r="B26" s="404"/>
      <c r="C26" s="118" t="e">
        <f>C20</f>
        <v>#REF!</v>
      </c>
    </row>
    <row r="27" spans="1:4" ht="20.25" customHeight="1" x14ac:dyDescent="0.2">
      <c r="A27" s="405" t="s">
        <v>1506</v>
      </c>
      <c r="B27" s="405"/>
      <c r="C27" s="164" t="e">
        <f>SUM(C23:C26)</f>
        <v>#REF!</v>
      </c>
    </row>
    <row r="28" spans="1:4" ht="18.75" hidden="1" customHeight="1" x14ac:dyDescent="0.2">
      <c r="A28" s="404" t="s">
        <v>1506</v>
      </c>
      <c r="B28" s="404"/>
      <c r="C28" s="110"/>
    </row>
    <row r="33" spans="1:3" x14ac:dyDescent="0.2">
      <c r="A33" s="137" t="s">
        <v>1864</v>
      </c>
      <c r="C33" s="137" t="s">
        <v>1881</v>
      </c>
    </row>
  </sheetData>
  <mergeCells count="11">
    <mergeCell ref="A28:B28"/>
    <mergeCell ref="A3:E3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2140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20</v>
      </c>
      <c r="E5" s="118" t="e">
        <f>B5/C5*D5</f>
        <v>#REF!</v>
      </c>
    </row>
    <row r="6" spans="1:5" ht="18" customHeight="1" x14ac:dyDescent="0.2">
      <c r="A6" s="138"/>
      <c r="B6" s="146"/>
      <c r="C6" s="208"/>
      <c r="D6" s="139"/>
      <c r="E6" s="125"/>
    </row>
    <row r="7" spans="1:5" ht="18" customHeight="1" x14ac:dyDescent="0.2">
      <c r="A7" s="123" t="s">
        <v>1490</v>
      </c>
      <c r="B7" s="158"/>
      <c r="C7" s="185"/>
      <c r="D7" s="136"/>
      <c r="E7" s="118" t="e">
        <f>SUM(E5:E6)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5.7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s="140" customFormat="1" ht="15.75" customHeight="1" x14ac:dyDescent="0.2">
      <c r="A12" s="138" t="s">
        <v>2058</v>
      </c>
      <c r="B12" s="146" t="s">
        <v>1834</v>
      </c>
      <c r="C12" s="139">
        <v>11</v>
      </c>
      <c r="D12" s="139">
        <v>0.5</v>
      </c>
      <c r="E12" s="125">
        <f>C12*D12</f>
        <v>5.5</v>
      </c>
    </row>
    <row r="13" spans="1:5" s="140" customFormat="1" ht="15" customHeight="1" x14ac:dyDescent="0.2">
      <c r="A13" s="142" t="s">
        <v>2132</v>
      </c>
      <c r="B13" s="146">
        <v>310000</v>
      </c>
      <c r="C13" s="143" t="s">
        <v>2133</v>
      </c>
      <c r="D13" s="139">
        <v>0.4</v>
      </c>
      <c r="E13" s="147">
        <f>B13*20%/C13*D13</f>
        <v>56.363636363636367</v>
      </c>
    </row>
    <row r="14" spans="1:5" s="140" customFormat="1" ht="0.75" hidden="1" customHeight="1" x14ac:dyDescent="0.2">
      <c r="A14" s="142"/>
      <c r="B14" s="141"/>
      <c r="C14" s="143"/>
      <c r="D14" s="139"/>
      <c r="E14" s="125"/>
    </row>
    <row r="15" spans="1:5" ht="15.75" customHeight="1" x14ac:dyDescent="0.2">
      <c r="A15" s="120" t="s">
        <v>84</v>
      </c>
      <c r="B15" s="110"/>
      <c r="C15" s="110"/>
      <c r="D15" s="110"/>
      <c r="E15" s="118">
        <f>SUM(E11:E13)</f>
        <v>84.863636363636374</v>
      </c>
    </row>
    <row r="17" spans="1:4" ht="17.25" customHeight="1" x14ac:dyDescent="0.2">
      <c r="A17" s="172" t="s">
        <v>1496</v>
      </c>
      <c r="B17" s="107"/>
      <c r="C17" s="107"/>
    </row>
    <row r="18" spans="1:4" ht="18" customHeight="1" x14ac:dyDescent="0.2">
      <c r="A18" s="406" t="s">
        <v>1497</v>
      </c>
      <c r="B18" s="406"/>
      <c r="C18" s="114" t="e">
        <f>#REF!</f>
        <v>#REF!</v>
      </c>
      <c r="D18" s="121"/>
    </row>
    <row r="19" spans="1:4" ht="25.5" customHeight="1" x14ac:dyDescent="0.2">
      <c r="A19" s="404" t="s">
        <v>1498</v>
      </c>
      <c r="B19" s="404"/>
      <c r="C19" s="118" t="e">
        <f>E7</f>
        <v>#REF!</v>
      </c>
    </row>
    <row r="20" spans="1:4" ht="16.5" customHeight="1" x14ac:dyDescent="0.2">
      <c r="A20" s="407" t="s">
        <v>1499</v>
      </c>
      <c r="B20" s="407"/>
      <c r="C20" s="164" t="e">
        <f>C18*C19</f>
        <v>#REF!</v>
      </c>
    </row>
    <row r="21" spans="1:4" ht="35.25" customHeight="1" x14ac:dyDescent="0.2"/>
    <row r="22" spans="1:4" ht="15.75" customHeight="1" x14ac:dyDescent="0.2">
      <c r="A22" s="408" t="s">
        <v>1500</v>
      </c>
      <c r="B22" s="409"/>
      <c r="C22" s="122" t="s">
        <v>1501</v>
      </c>
    </row>
    <row r="23" spans="1:4" ht="21" customHeight="1" x14ac:dyDescent="0.2">
      <c r="A23" s="410" t="s">
        <v>1502</v>
      </c>
      <c r="B23" s="404"/>
      <c r="C23" s="118" t="e">
        <f>E7</f>
        <v>#REF!</v>
      </c>
    </row>
    <row r="24" spans="1:4" ht="19.5" customHeight="1" x14ac:dyDescent="0.2">
      <c r="A24" s="404" t="s">
        <v>1503</v>
      </c>
      <c r="B24" s="404"/>
      <c r="C24" s="118">
        <f>E15</f>
        <v>84.863636363636374</v>
      </c>
    </row>
    <row r="25" spans="1:4" ht="27" customHeight="1" x14ac:dyDescent="0.2">
      <c r="A25" s="404" t="s">
        <v>1504</v>
      </c>
      <c r="B25" s="404"/>
      <c r="C25" s="118"/>
    </row>
    <row r="26" spans="1:4" ht="21" customHeight="1" x14ac:dyDescent="0.2">
      <c r="A26" s="404" t="s">
        <v>1505</v>
      </c>
      <c r="B26" s="404"/>
      <c r="C26" s="118" t="e">
        <f>C20</f>
        <v>#REF!</v>
      </c>
    </row>
    <row r="27" spans="1:4" ht="20.25" customHeight="1" x14ac:dyDescent="0.2">
      <c r="A27" s="405" t="s">
        <v>1506</v>
      </c>
      <c r="B27" s="405"/>
      <c r="C27" s="164" t="e">
        <f>SUM(C23:C26)</f>
        <v>#REF!</v>
      </c>
    </row>
    <row r="28" spans="1:4" ht="18.75" hidden="1" customHeight="1" x14ac:dyDescent="0.2">
      <c r="A28" s="404" t="s">
        <v>1506</v>
      </c>
      <c r="B28" s="404"/>
      <c r="C28" s="110"/>
    </row>
    <row r="33" spans="1:3" x14ac:dyDescent="0.2">
      <c r="A33" s="137" t="s">
        <v>1864</v>
      </c>
      <c r="C33" s="137" t="s">
        <v>1881</v>
      </c>
    </row>
  </sheetData>
  <mergeCells count="11">
    <mergeCell ref="A28:B28"/>
    <mergeCell ref="A3:E3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2141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44</v>
      </c>
      <c r="E5" s="118" t="e">
        <f>B5/C5*D5</f>
        <v>#REF!</v>
      </c>
    </row>
    <row r="6" spans="1:5" ht="18" customHeight="1" x14ac:dyDescent="0.2">
      <c r="A6" s="138"/>
      <c r="B6" s="146"/>
      <c r="C6" s="208"/>
      <c r="D6" s="139"/>
      <c r="E6" s="125"/>
    </row>
    <row r="7" spans="1:5" ht="18" customHeight="1" x14ac:dyDescent="0.2">
      <c r="A7" s="123" t="s">
        <v>1490</v>
      </c>
      <c r="B7" s="158"/>
      <c r="C7" s="185"/>
      <c r="D7" s="136"/>
      <c r="E7" s="118" t="e">
        <f>SUM(E5:E6)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5.7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s="140" customFormat="1" ht="15.75" customHeight="1" x14ac:dyDescent="0.2">
      <c r="A12" s="138" t="s">
        <v>2058</v>
      </c>
      <c r="B12" s="146" t="s">
        <v>1834</v>
      </c>
      <c r="C12" s="139">
        <v>11</v>
      </c>
      <c r="D12" s="139">
        <v>0.5</v>
      </c>
      <c r="E12" s="125">
        <f>C12*D12</f>
        <v>5.5</v>
      </c>
    </row>
    <row r="13" spans="1:5" s="140" customFormat="1" ht="15" customHeight="1" x14ac:dyDescent="0.2">
      <c r="A13" s="142" t="s">
        <v>2132</v>
      </c>
      <c r="B13" s="146">
        <v>310000</v>
      </c>
      <c r="C13" s="143" t="s">
        <v>2133</v>
      </c>
      <c r="D13" s="139">
        <v>0.4</v>
      </c>
      <c r="E13" s="147">
        <f>B13*20%/C13*D13</f>
        <v>56.363636363636367</v>
      </c>
    </row>
    <row r="14" spans="1:5" s="140" customFormat="1" ht="0.75" hidden="1" customHeight="1" x14ac:dyDescent="0.2">
      <c r="A14" s="142"/>
      <c r="B14" s="141"/>
      <c r="C14" s="143"/>
      <c r="D14" s="139"/>
      <c r="E14" s="125"/>
    </row>
    <row r="15" spans="1:5" ht="15.75" customHeight="1" x14ac:dyDescent="0.2">
      <c r="A15" s="120" t="s">
        <v>84</v>
      </c>
      <c r="B15" s="110"/>
      <c r="C15" s="110"/>
      <c r="D15" s="110"/>
      <c r="E15" s="118">
        <f>SUM(E11:E13)</f>
        <v>84.863636363636374</v>
      </c>
    </row>
    <row r="17" spans="1:4" ht="17.25" customHeight="1" x14ac:dyDescent="0.2">
      <c r="A17" s="172" t="s">
        <v>1496</v>
      </c>
      <c r="B17" s="107"/>
      <c r="C17" s="107"/>
    </row>
    <row r="18" spans="1:4" ht="18" customHeight="1" x14ac:dyDescent="0.2">
      <c r="A18" s="406" t="s">
        <v>1497</v>
      </c>
      <c r="B18" s="406"/>
      <c r="C18" s="114" t="e">
        <f>#REF!</f>
        <v>#REF!</v>
      </c>
      <c r="D18" s="121"/>
    </row>
    <row r="19" spans="1:4" ht="25.5" customHeight="1" x14ac:dyDescent="0.2">
      <c r="A19" s="404" t="s">
        <v>1498</v>
      </c>
      <c r="B19" s="404"/>
      <c r="C19" s="118" t="e">
        <f>E7</f>
        <v>#REF!</v>
      </c>
    </row>
    <row r="20" spans="1:4" ht="16.5" customHeight="1" x14ac:dyDescent="0.2">
      <c r="A20" s="407" t="s">
        <v>1499</v>
      </c>
      <c r="B20" s="407"/>
      <c r="C20" s="164" t="e">
        <f>C18*C19</f>
        <v>#REF!</v>
      </c>
    </row>
    <row r="21" spans="1:4" ht="35.25" customHeight="1" x14ac:dyDescent="0.2"/>
    <row r="22" spans="1:4" ht="15.75" customHeight="1" x14ac:dyDescent="0.2">
      <c r="A22" s="408" t="s">
        <v>1500</v>
      </c>
      <c r="B22" s="409"/>
      <c r="C22" s="122" t="s">
        <v>1501</v>
      </c>
    </row>
    <row r="23" spans="1:4" ht="21" customHeight="1" x14ac:dyDescent="0.2">
      <c r="A23" s="410" t="s">
        <v>1502</v>
      </c>
      <c r="B23" s="404"/>
      <c r="C23" s="118" t="e">
        <f>E7</f>
        <v>#REF!</v>
      </c>
    </row>
    <row r="24" spans="1:4" ht="19.5" customHeight="1" x14ac:dyDescent="0.2">
      <c r="A24" s="404" t="s">
        <v>1503</v>
      </c>
      <c r="B24" s="404"/>
      <c r="C24" s="118">
        <f>E15</f>
        <v>84.863636363636374</v>
      </c>
    </row>
    <row r="25" spans="1:4" ht="27" customHeight="1" x14ac:dyDescent="0.2">
      <c r="A25" s="404" t="s">
        <v>1504</v>
      </c>
      <c r="B25" s="404"/>
      <c r="C25" s="118"/>
    </row>
    <row r="26" spans="1:4" ht="21" customHeight="1" x14ac:dyDescent="0.2">
      <c r="A26" s="404" t="s">
        <v>1505</v>
      </c>
      <c r="B26" s="404"/>
      <c r="C26" s="118" t="e">
        <f>C20</f>
        <v>#REF!</v>
      </c>
    </row>
    <row r="27" spans="1:4" ht="20.25" customHeight="1" x14ac:dyDescent="0.2">
      <c r="A27" s="405" t="s">
        <v>1506</v>
      </c>
      <c r="B27" s="405"/>
      <c r="C27" s="164" t="e">
        <f>SUM(C23:C26)</f>
        <v>#REF!</v>
      </c>
    </row>
    <row r="28" spans="1:4" ht="18.75" hidden="1" customHeight="1" x14ac:dyDescent="0.2">
      <c r="A28" s="404" t="s">
        <v>1506</v>
      </c>
      <c r="B28" s="404"/>
      <c r="C28" s="110"/>
    </row>
    <row r="33" spans="1:3" x14ac:dyDescent="0.2">
      <c r="A33" s="137" t="s">
        <v>1864</v>
      </c>
      <c r="C33" s="137" t="s">
        <v>1881</v>
      </c>
    </row>
  </sheetData>
  <mergeCells count="11">
    <mergeCell ref="A28:B28"/>
    <mergeCell ref="A3:E3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2142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20</v>
      </c>
      <c r="E5" s="118" t="e">
        <f>B5/C5*D5</f>
        <v>#REF!</v>
      </c>
    </row>
    <row r="6" spans="1:5" ht="18" customHeight="1" x14ac:dyDescent="0.2">
      <c r="A6" s="138"/>
      <c r="B6" s="146"/>
      <c r="C6" s="208"/>
      <c r="D6" s="139"/>
      <c r="E6" s="125"/>
    </row>
    <row r="7" spans="1:5" ht="18" customHeight="1" x14ac:dyDescent="0.2">
      <c r="A7" s="123" t="s">
        <v>1490</v>
      </c>
      <c r="B7" s="158"/>
      <c r="C7" s="185"/>
      <c r="D7" s="136"/>
      <c r="E7" s="118" t="e">
        <f>SUM(E5:E6)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5.7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s="140" customFormat="1" ht="15.75" customHeight="1" x14ac:dyDescent="0.2">
      <c r="A12" s="138" t="s">
        <v>2058</v>
      </c>
      <c r="B12" s="146" t="s">
        <v>1834</v>
      </c>
      <c r="C12" s="139">
        <v>11</v>
      </c>
      <c r="D12" s="139">
        <v>0.5</v>
      </c>
      <c r="E12" s="125">
        <f>C12*D12</f>
        <v>5.5</v>
      </c>
    </row>
    <row r="13" spans="1:5" s="140" customFormat="1" ht="15" customHeight="1" x14ac:dyDescent="0.2">
      <c r="A13" s="142" t="s">
        <v>2132</v>
      </c>
      <c r="B13" s="146">
        <v>310000</v>
      </c>
      <c r="C13" s="143" t="s">
        <v>2133</v>
      </c>
      <c r="D13" s="139">
        <v>0.4</v>
      </c>
      <c r="E13" s="147">
        <f>B13*20%/C13*D13</f>
        <v>56.363636363636367</v>
      </c>
    </row>
    <row r="14" spans="1:5" s="140" customFormat="1" ht="0.75" hidden="1" customHeight="1" x14ac:dyDescent="0.2">
      <c r="A14" s="142"/>
      <c r="B14" s="141"/>
      <c r="C14" s="143"/>
      <c r="D14" s="139"/>
      <c r="E14" s="125"/>
    </row>
    <row r="15" spans="1:5" ht="15.75" customHeight="1" x14ac:dyDescent="0.2">
      <c r="A15" s="120" t="s">
        <v>84</v>
      </c>
      <c r="B15" s="110"/>
      <c r="C15" s="110"/>
      <c r="D15" s="110"/>
      <c r="E15" s="118">
        <f>SUM(E11:E13)</f>
        <v>84.863636363636374</v>
      </c>
    </row>
    <row r="17" spans="1:4" ht="17.25" customHeight="1" x14ac:dyDescent="0.2">
      <c r="A17" s="172" t="s">
        <v>1496</v>
      </c>
      <c r="B17" s="107"/>
      <c r="C17" s="107"/>
    </row>
    <row r="18" spans="1:4" ht="18" customHeight="1" x14ac:dyDescent="0.2">
      <c r="A18" s="406" t="s">
        <v>1497</v>
      </c>
      <c r="B18" s="406"/>
      <c r="C18" s="114" t="e">
        <f>#REF!</f>
        <v>#REF!</v>
      </c>
      <c r="D18" s="121"/>
    </row>
    <row r="19" spans="1:4" ht="25.5" customHeight="1" x14ac:dyDescent="0.2">
      <c r="A19" s="404" t="s">
        <v>1498</v>
      </c>
      <c r="B19" s="404"/>
      <c r="C19" s="118" t="e">
        <f>E7</f>
        <v>#REF!</v>
      </c>
    </row>
    <row r="20" spans="1:4" ht="16.5" customHeight="1" x14ac:dyDescent="0.2">
      <c r="A20" s="407" t="s">
        <v>1499</v>
      </c>
      <c r="B20" s="407"/>
      <c r="C20" s="164" t="e">
        <f>C18*C19</f>
        <v>#REF!</v>
      </c>
    </row>
    <row r="21" spans="1:4" ht="35.25" customHeight="1" x14ac:dyDescent="0.2"/>
    <row r="22" spans="1:4" ht="15.75" customHeight="1" x14ac:dyDescent="0.2">
      <c r="A22" s="408" t="s">
        <v>1500</v>
      </c>
      <c r="B22" s="409"/>
      <c r="C22" s="122" t="s">
        <v>1501</v>
      </c>
    </row>
    <row r="23" spans="1:4" ht="21" customHeight="1" x14ac:dyDescent="0.2">
      <c r="A23" s="410" t="s">
        <v>1502</v>
      </c>
      <c r="B23" s="404"/>
      <c r="C23" s="118" t="e">
        <f>E7</f>
        <v>#REF!</v>
      </c>
    </row>
    <row r="24" spans="1:4" ht="19.5" customHeight="1" x14ac:dyDescent="0.2">
      <c r="A24" s="404" t="s">
        <v>1503</v>
      </c>
      <c r="B24" s="404"/>
      <c r="C24" s="118">
        <f>E15</f>
        <v>84.863636363636374</v>
      </c>
    </row>
    <row r="25" spans="1:4" ht="27" customHeight="1" x14ac:dyDescent="0.2">
      <c r="A25" s="404" t="s">
        <v>1504</v>
      </c>
      <c r="B25" s="404"/>
      <c r="C25" s="118"/>
    </row>
    <row r="26" spans="1:4" ht="21" customHeight="1" x14ac:dyDescent="0.2">
      <c r="A26" s="404" t="s">
        <v>1505</v>
      </c>
      <c r="B26" s="404"/>
      <c r="C26" s="118" t="e">
        <f>C20</f>
        <v>#REF!</v>
      </c>
    </row>
    <row r="27" spans="1:4" ht="20.25" customHeight="1" x14ac:dyDescent="0.2">
      <c r="A27" s="405" t="s">
        <v>1506</v>
      </c>
      <c r="B27" s="405"/>
      <c r="C27" s="164" t="e">
        <f>SUM(C23:C26)</f>
        <v>#REF!</v>
      </c>
    </row>
    <row r="28" spans="1:4" ht="18.75" hidden="1" customHeight="1" x14ac:dyDescent="0.2">
      <c r="A28" s="404" t="s">
        <v>1506</v>
      </c>
      <c r="B28" s="404"/>
      <c r="C28" s="110"/>
    </row>
    <row r="33" spans="1:3" x14ac:dyDescent="0.2">
      <c r="A33" s="137" t="s">
        <v>1864</v>
      </c>
      <c r="C33" s="137" t="s">
        <v>1881</v>
      </c>
    </row>
  </sheetData>
  <mergeCells count="11">
    <mergeCell ref="A28:B28"/>
    <mergeCell ref="A3:E3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2143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55</v>
      </c>
      <c r="E5" s="118" t="e">
        <f>B5/C5*D5</f>
        <v>#REF!</v>
      </c>
    </row>
    <row r="6" spans="1:5" ht="18" customHeight="1" x14ac:dyDescent="0.2">
      <c r="A6" s="138"/>
      <c r="B6" s="146"/>
      <c r="C6" s="208"/>
      <c r="D6" s="139"/>
      <c r="E6" s="125"/>
    </row>
    <row r="7" spans="1:5" ht="18" customHeight="1" x14ac:dyDescent="0.2">
      <c r="A7" s="123" t="s">
        <v>1490</v>
      </c>
      <c r="B7" s="158"/>
      <c r="C7" s="185"/>
      <c r="D7" s="136"/>
      <c r="E7" s="118" t="e">
        <f>SUM(E5:E6)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5.7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s="140" customFormat="1" ht="15.75" customHeight="1" x14ac:dyDescent="0.2">
      <c r="A12" s="138" t="s">
        <v>2058</v>
      </c>
      <c r="B12" s="146" t="s">
        <v>1834</v>
      </c>
      <c r="C12" s="139">
        <v>15</v>
      </c>
      <c r="D12" s="139">
        <v>0.5</v>
      </c>
      <c r="E12" s="125">
        <f>C12*D12</f>
        <v>7.5</v>
      </c>
    </row>
    <row r="13" spans="1:5" s="140" customFormat="1" ht="15" customHeight="1" x14ac:dyDescent="0.2">
      <c r="A13" s="142" t="s">
        <v>2132</v>
      </c>
      <c r="B13" s="146">
        <v>310000</v>
      </c>
      <c r="C13" s="143" t="s">
        <v>2133</v>
      </c>
      <c r="D13" s="139">
        <v>0.4</v>
      </c>
      <c r="E13" s="147">
        <f>B13*20%/C13*D13</f>
        <v>56.363636363636367</v>
      </c>
    </row>
    <row r="14" spans="1:5" s="140" customFormat="1" ht="0.75" hidden="1" customHeight="1" x14ac:dyDescent="0.2">
      <c r="A14" s="142"/>
      <c r="B14" s="141"/>
      <c r="C14" s="143"/>
      <c r="D14" s="139"/>
      <c r="E14" s="125"/>
    </row>
    <row r="15" spans="1:5" ht="15.75" customHeight="1" x14ac:dyDescent="0.2">
      <c r="A15" s="120" t="s">
        <v>84</v>
      </c>
      <c r="B15" s="110"/>
      <c r="C15" s="110"/>
      <c r="D15" s="110"/>
      <c r="E15" s="118">
        <f>SUM(E11:E13)</f>
        <v>86.863636363636374</v>
      </c>
    </row>
    <row r="17" spans="1:4" ht="17.25" customHeight="1" x14ac:dyDescent="0.2">
      <c r="A17" s="172" t="s">
        <v>1496</v>
      </c>
      <c r="B17" s="107"/>
      <c r="C17" s="107"/>
    </row>
    <row r="18" spans="1:4" ht="18" customHeight="1" x14ac:dyDescent="0.2">
      <c r="A18" s="406" t="s">
        <v>1497</v>
      </c>
      <c r="B18" s="406"/>
      <c r="C18" s="114" t="e">
        <f>#REF!</f>
        <v>#REF!</v>
      </c>
      <c r="D18" s="121"/>
    </row>
    <row r="19" spans="1:4" ht="25.5" customHeight="1" x14ac:dyDescent="0.2">
      <c r="A19" s="404" t="s">
        <v>1498</v>
      </c>
      <c r="B19" s="404"/>
      <c r="C19" s="118" t="e">
        <f>E7</f>
        <v>#REF!</v>
      </c>
    </row>
    <row r="20" spans="1:4" ht="16.5" customHeight="1" x14ac:dyDescent="0.2">
      <c r="A20" s="407" t="s">
        <v>1499</v>
      </c>
      <c r="B20" s="407"/>
      <c r="C20" s="164" t="e">
        <f>C18*C19</f>
        <v>#REF!</v>
      </c>
    </row>
    <row r="21" spans="1:4" ht="35.25" customHeight="1" x14ac:dyDescent="0.2"/>
    <row r="22" spans="1:4" ht="15.75" customHeight="1" x14ac:dyDescent="0.2">
      <c r="A22" s="408" t="s">
        <v>1500</v>
      </c>
      <c r="B22" s="409"/>
      <c r="C22" s="122" t="s">
        <v>1501</v>
      </c>
    </row>
    <row r="23" spans="1:4" ht="21" customHeight="1" x14ac:dyDescent="0.2">
      <c r="A23" s="410" t="s">
        <v>1502</v>
      </c>
      <c r="B23" s="404"/>
      <c r="C23" s="118" t="e">
        <f>E7</f>
        <v>#REF!</v>
      </c>
    </row>
    <row r="24" spans="1:4" ht="19.5" customHeight="1" x14ac:dyDescent="0.2">
      <c r="A24" s="404" t="s">
        <v>1503</v>
      </c>
      <c r="B24" s="404"/>
      <c r="C24" s="118">
        <f>E15</f>
        <v>86.863636363636374</v>
      </c>
    </row>
    <row r="25" spans="1:4" ht="27" customHeight="1" x14ac:dyDescent="0.2">
      <c r="A25" s="404" t="s">
        <v>1504</v>
      </c>
      <c r="B25" s="404"/>
      <c r="C25" s="118"/>
    </row>
    <row r="26" spans="1:4" ht="21" customHeight="1" x14ac:dyDescent="0.2">
      <c r="A26" s="404" t="s">
        <v>1505</v>
      </c>
      <c r="B26" s="404"/>
      <c r="C26" s="118" t="e">
        <f>C20</f>
        <v>#REF!</v>
      </c>
    </row>
    <row r="27" spans="1:4" ht="20.25" customHeight="1" x14ac:dyDescent="0.2">
      <c r="A27" s="405" t="s">
        <v>1506</v>
      </c>
      <c r="B27" s="405"/>
      <c r="C27" s="164" t="e">
        <f>SUM(C23:C26)</f>
        <v>#REF!</v>
      </c>
    </row>
    <row r="28" spans="1:4" ht="18.75" hidden="1" customHeight="1" x14ac:dyDescent="0.2">
      <c r="A28" s="404" t="s">
        <v>1506</v>
      </c>
      <c r="B28" s="404"/>
      <c r="C28" s="110"/>
    </row>
    <row r="33" spans="1:3" x14ac:dyDescent="0.2">
      <c r="A33" s="137" t="s">
        <v>1864</v>
      </c>
      <c r="C33" s="137" t="s">
        <v>1881</v>
      </c>
    </row>
  </sheetData>
  <mergeCells count="11">
    <mergeCell ref="A28:B28"/>
    <mergeCell ref="A3:E3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7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8554687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14.25" x14ac:dyDescent="0.2">
      <c r="A3" s="133" t="s">
        <v>1517</v>
      </c>
      <c r="B3" s="107"/>
    </row>
    <row r="4" spans="1:5" ht="53.25" customHeight="1" x14ac:dyDescent="0.2">
      <c r="A4" s="109" t="s">
        <v>1484</v>
      </c>
      <c r="B4" s="109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10" t="s">
        <v>1489</v>
      </c>
      <c r="B5" s="158" t="e">
        <f>#REF!</f>
        <v>#REF!</v>
      </c>
      <c r="C5" s="185">
        <v>9870</v>
      </c>
      <c r="D5" s="136">
        <v>37</v>
      </c>
      <c r="E5" s="118" t="e">
        <f>B5/C5*D5</f>
        <v>#REF!</v>
      </c>
    </row>
    <row r="6" spans="1:5" ht="18" customHeight="1" x14ac:dyDescent="0.2">
      <c r="A6" s="123"/>
      <c r="B6" s="111"/>
      <c r="C6" s="112"/>
      <c r="D6" s="130"/>
      <c r="E6" s="114"/>
    </row>
    <row r="7" spans="1:5" ht="18" customHeight="1" x14ac:dyDescent="0.2">
      <c r="A7" s="110" t="s">
        <v>1490</v>
      </c>
      <c r="B7" s="115"/>
      <c r="C7" s="112"/>
      <c r="D7" s="113"/>
      <c r="E7" s="118" t="e">
        <f>E5+E6</f>
        <v>#REF!</v>
      </c>
    </row>
    <row r="10" spans="1:5" ht="51" x14ac:dyDescent="0.2">
      <c r="A10" s="109" t="s">
        <v>1491</v>
      </c>
      <c r="B10" s="109" t="s">
        <v>1492</v>
      </c>
      <c r="C10" s="109" t="s">
        <v>1493</v>
      </c>
      <c r="D10" s="116" t="s">
        <v>1494</v>
      </c>
      <c r="E10" s="116" t="s">
        <v>1495</v>
      </c>
    </row>
    <row r="11" spans="1:5" ht="17.25" customHeight="1" x14ac:dyDescent="0.2">
      <c r="A11" s="142" t="s">
        <v>1833</v>
      </c>
      <c r="B11" s="146" t="s">
        <v>1508</v>
      </c>
      <c r="C11" s="160">
        <v>1</v>
      </c>
      <c r="D11" s="309" t="e">
        <f>#REF!</f>
        <v>#REF!</v>
      </c>
      <c r="E11" s="125" t="e">
        <f>C11*D11</f>
        <v>#REF!</v>
      </c>
    </row>
    <row r="12" spans="1:5" ht="17.25" customHeight="1" x14ac:dyDescent="0.2">
      <c r="A12" s="142"/>
      <c r="B12" s="146"/>
      <c r="C12" s="160"/>
      <c r="D12" s="130"/>
      <c r="E12" s="125"/>
    </row>
    <row r="13" spans="1:5" ht="19.5" customHeight="1" x14ac:dyDescent="0.2">
      <c r="A13" s="142"/>
      <c r="B13" s="146"/>
      <c r="C13" s="143"/>
      <c r="D13" s="130"/>
      <c r="E13" s="147"/>
    </row>
    <row r="14" spans="1:5" ht="17.25" customHeight="1" x14ac:dyDescent="0.2">
      <c r="A14" s="120" t="s">
        <v>84</v>
      </c>
      <c r="B14" s="110"/>
      <c r="C14" s="110"/>
      <c r="D14" s="110"/>
      <c r="E14" s="118" t="e">
        <f>SUM(E11:E13)</f>
        <v>#REF!</v>
      </c>
    </row>
    <row r="16" spans="1:5" ht="17.25" customHeight="1" x14ac:dyDescent="0.2">
      <c r="A16" s="172" t="s">
        <v>1496</v>
      </c>
      <c r="B16" s="107"/>
      <c r="C16" s="107"/>
    </row>
    <row r="17" spans="1:4" ht="18" customHeight="1" x14ac:dyDescent="0.2">
      <c r="A17" s="406" t="s">
        <v>1497</v>
      </c>
      <c r="B17" s="406"/>
      <c r="C17" s="114" t="e">
        <f>#REF!</f>
        <v>#REF!</v>
      </c>
      <c r="D17" s="121"/>
    </row>
    <row r="18" spans="1:4" ht="25.5" customHeight="1" x14ac:dyDescent="0.2">
      <c r="A18" s="404" t="s">
        <v>1498</v>
      </c>
      <c r="B18" s="404"/>
      <c r="C18" s="118" t="e">
        <f>E7</f>
        <v>#REF!</v>
      </c>
    </row>
    <row r="19" spans="1:4" ht="16.5" customHeight="1" x14ac:dyDescent="0.2">
      <c r="A19" s="407" t="s">
        <v>1499</v>
      </c>
      <c r="B19" s="407"/>
      <c r="C19" s="164" t="e">
        <f>C17*C18</f>
        <v>#REF!</v>
      </c>
    </row>
    <row r="20" spans="1:4" ht="33" customHeight="1" x14ac:dyDescent="0.2"/>
    <row r="21" spans="1:4" ht="15.75" customHeight="1" x14ac:dyDescent="0.2">
      <c r="A21" s="408" t="s">
        <v>1500</v>
      </c>
      <c r="B21" s="409"/>
      <c r="C21" s="122" t="s">
        <v>1501</v>
      </c>
    </row>
    <row r="22" spans="1:4" ht="21" customHeight="1" x14ac:dyDescent="0.2">
      <c r="A22" s="410" t="s">
        <v>1502</v>
      </c>
      <c r="B22" s="404"/>
      <c r="C22" s="118" t="e">
        <f>E7</f>
        <v>#REF!</v>
      </c>
    </row>
    <row r="23" spans="1:4" ht="19.5" customHeight="1" x14ac:dyDescent="0.2">
      <c r="A23" s="404" t="s">
        <v>1503</v>
      </c>
      <c r="B23" s="404"/>
      <c r="C23" s="118" t="e">
        <f>E14</f>
        <v>#REF!</v>
      </c>
    </row>
    <row r="24" spans="1:4" ht="27" customHeight="1" x14ac:dyDescent="0.2">
      <c r="A24" s="404" t="s">
        <v>1504</v>
      </c>
      <c r="B24" s="404"/>
      <c r="C24" s="110"/>
    </row>
    <row r="25" spans="1:4" ht="19.5" customHeight="1" x14ac:dyDescent="0.2">
      <c r="A25" s="404" t="s">
        <v>1505</v>
      </c>
      <c r="B25" s="404"/>
      <c r="C25" s="118" t="e">
        <f>C19</f>
        <v>#REF!</v>
      </c>
    </row>
    <row r="26" spans="1:4" ht="18.75" customHeight="1" x14ac:dyDescent="0.2">
      <c r="A26" s="405" t="s">
        <v>1506</v>
      </c>
      <c r="B26" s="405"/>
      <c r="C26" s="164" t="e">
        <f>SUM(C22:C25)</f>
        <v>#REF!</v>
      </c>
    </row>
    <row r="27" spans="1:4" ht="18.75" hidden="1" customHeight="1" x14ac:dyDescent="0.2">
      <c r="A27" s="404" t="s">
        <v>1506</v>
      </c>
      <c r="B27" s="404"/>
      <c r="C27" s="110"/>
    </row>
    <row r="33" spans="1:3" x14ac:dyDescent="0.2">
      <c r="A33" s="137" t="s">
        <v>1864</v>
      </c>
      <c r="C33" s="137" t="s">
        <v>1881</v>
      </c>
    </row>
  </sheetData>
  <mergeCells count="10">
    <mergeCell ref="A24:B24"/>
    <mergeCell ref="A25:B25"/>
    <mergeCell ref="A26:B26"/>
    <mergeCell ref="A27:B27"/>
    <mergeCell ref="A17:B17"/>
    <mergeCell ref="A18:B18"/>
    <mergeCell ref="A19:B19"/>
    <mergeCell ref="A23:B23"/>
    <mergeCell ref="A22:B22"/>
    <mergeCell ref="A21:B21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2144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44</v>
      </c>
      <c r="E5" s="118" t="e">
        <f>B5/C5*D5</f>
        <v>#REF!</v>
      </c>
    </row>
    <row r="6" spans="1:5" ht="18" customHeight="1" x14ac:dyDescent="0.2">
      <c r="A6" s="138"/>
      <c r="B6" s="146"/>
      <c r="C6" s="208"/>
      <c r="D6" s="139"/>
      <c r="E6" s="125"/>
    </row>
    <row r="7" spans="1:5" ht="18" customHeight="1" x14ac:dyDescent="0.2">
      <c r="A7" s="123" t="s">
        <v>1490</v>
      </c>
      <c r="B7" s="158"/>
      <c r="C7" s="185"/>
      <c r="D7" s="136"/>
      <c r="E7" s="118" t="e">
        <f>SUM(E5:E6)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5.7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s="140" customFormat="1" ht="15.75" customHeight="1" x14ac:dyDescent="0.2">
      <c r="A12" s="138" t="s">
        <v>2058</v>
      </c>
      <c r="B12" s="146" t="s">
        <v>1834</v>
      </c>
      <c r="C12" s="139">
        <v>11</v>
      </c>
      <c r="D12" s="139">
        <v>0.5</v>
      </c>
      <c r="E12" s="125">
        <f>C12*D12</f>
        <v>5.5</v>
      </c>
    </row>
    <row r="13" spans="1:5" s="140" customFormat="1" ht="15" customHeight="1" x14ac:dyDescent="0.2">
      <c r="A13" s="142" t="s">
        <v>2132</v>
      </c>
      <c r="B13" s="146">
        <v>310000</v>
      </c>
      <c r="C13" s="143" t="s">
        <v>2133</v>
      </c>
      <c r="D13" s="139">
        <v>0.4</v>
      </c>
      <c r="E13" s="147">
        <f>B13*20%/C13*D13</f>
        <v>56.363636363636367</v>
      </c>
    </row>
    <row r="14" spans="1:5" s="140" customFormat="1" ht="0.75" hidden="1" customHeight="1" x14ac:dyDescent="0.2">
      <c r="A14" s="142"/>
      <c r="B14" s="141"/>
      <c r="C14" s="143"/>
      <c r="D14" s="139"/>
      <c r="E14" s="125"/>
    </row>
    <row r="15" spans="1:5" ht="15.75" customHeight="1" x14ac:dyDescent="0.2">
      <c r="A15" s="120" t="s">
        <v>84</v>
      </c>
      <c r="B15" s="110"/>
      <c r="C15" s="110"/>
      <c r="D15" s="110"/>
      <c r="E15" s="118">
        <f>SUM(E11:E13)</f>
        <v>84.863636363636374</v>
      </c>
    </row>
    <row r="17" spans="1:4" ht="17.25" customHeight="1" x14ac:dyDescent="0.2">
      <c r="A17" s="172" t="s">
        <v>1496</v>
      </c>
      <c r="B17" s="107"/>
      <c r="C17" s="107"/>
    </row>
    <row r="18" spans="1:4" ht="18" customHeight="1" x14ac:dyDescent="0.2">
      <c r="A18" s="406" t="s">
        <v>1497</v>
      </c>
      <c r="B18" s="406"/>
      <c r="C18" s="114" t="e">
        <f>#REF!</f>
        <v>#REF!</v>
      </c>
      <c r="D18" s="121"/>
    </row>
    <row r="19" spans="1:4" ht="25.5" customHeight="1" x14ac:dyDescent="0.2">
      <c r="A19" s="404" t="s">
        <v>1498</v>
      </c>
      <c r="B19" s="404"/>
      <c r="C19" s="118" t="e">
        <f>E7</f>
        <v>#REF!</v>
      </c>
    </row>
    <row r="20" spans="1:4" ht="16.5" customHeight="1" x14ac:dyDescent="0.2">
      <c r="A20" s="407" t="s">
        <v>1499</v>
      </c>
      <c r="B20" s="407"/>
      <c r="C20" s="164" t="e">
        <f>C18*C19</f>
        <v>#REF!</v>
      </c>
    </row>
    <row r="21" spans="1:4" ht="35.25" customHeight="1" x14ac:dyDescent="0.2"/>
    <row r="22" spans="1:4" ht="15.75" customHeight="1" x14ac:dyDescent="0.2">
      <c r="A22" s="408" t="s">
        <v>1500</v>
      </c>
      <c r="B22" s="409"/>
      <c r="C22" s="122" t="s">
        <v>1501</v>
      </c>
    </row>
    <row r="23" spans="1:4" ht="21" customHeight="1" x14ac:dyDescent="0.2">
      <c r="A23" s="410" t="s">
        <v>1502</v>
      </c>
      <c r="B23" s="404"/>
      <c r="C23" s="118" t="e">
        <f>E7</f>
        <v>#REF!</v>
      </c>
    </row>
    <row r="24" spans="1:4" ht="19.5" customHeight="1" x14ac:dyDescent="0.2">
      <c r="A24" s="404" t="s">
        <v>1503</v>
      </c>
      <c r="B24" s="404"/>
      <c r="C24" s="118">
        <f>E15</f>
        <v>84.863636363636374</v>
      </c>
    </row>
    <row r="25" spans="1:4" ht="27" customHeight="1" x14ac:dyDescent="0.2">
      <c r="A25" s="404" t="s">
        <v>1504</v>
      </c>
      <c r="B25" s="404"/>
      <c r="C25" s="118"/>
    </row>
    <row r="26" spans="1:4" ht="21" customHeight="1" x14ac:dyDescent="0.2">
      <c r="A26" s="404" t="s">
        <v>1505</v>
      </c>
      <c r="B26" s="404"/>
      <c r="C26" s="118" t="e">
        <f>C20</f>
        <v>#REF!</v>
      </c>
    </row>
    <row r="27" spans="1:4" ht="20.25" customHeight="1" x14ac:dyDescent="0.2">
      <c r="A27" s="405" t="s">
        <v>1506</v>
      </c>
      <c r="B27" s="405"/>
      <c r="C27" s="164" t="e">
        <f>SUM(C23:C26)</f>
        <v>#REF!</v>
      </c>
    </row>
    <row r="28" spans="1:4" ht="18.75" hidden="1" customHeight="1" x14ac:dyDescent="0.2">
      <c r="A28" s="404" t="s">
        <v>1506</v>
      </c>
      <c r="B28" s="404"/>
      <c r="C28" s="110"/>
    </row>
    <row r="33" spans="1:3" x14ac:dyDescent="0.2">
      <c r="A33" s="137" t="s">
        <v>1864</v>
      </c>
      <c r="C33" s="137" t="s">
        <v>1881</v>
      </c>
    </row>
  </sheetData>
  <mergeCells count="11">
    <mergeCell ref="A28:B28"/>
    <mergeCell ref="A3:E3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2145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32</v>
      </c>
      <c r="E5" s="118" t="e">
        <f>B5/C5*D5</f>
        <v>#REF!</v>
      </c>
    </row>
    <row r="6" spans="1:5" ht="18" customHeight="1" x14ac:dyDescent="0.2">
      <c r="A6" s="138"/>
      <c r="B6" s="146"/>
      <c r="C6" s="208"/>
      <c r="D6" s="139"/>
      <c r="E6" s="125"/>
    </row>
    <row r="7" spans="1:5" ht="18" customHeight="1" x14ac:dyDescent="0.2">
      <c r="A7" s="123" t="s">
        <v>1490</v>
      </c>
      <c r="B7" s="158"/>
      <c r="C7" s="185"/>
      <c r="D7" s="136"/>
      <c r="E7" s="118" t="e">
        <f>SUM(E5:E6)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5.7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s="140" customFormat="1" ht="15.75" customHeight="1" x14ac:dyDescent="0.2">
      <c r="A12" s="138" t="s">
        <v>2058</v>
      </c>
      <c r="B12" s="146" t="s">
        <v>1834</v>
      </c>
      <c r="C12" s="139">
        <v>11</v>
      </c>
      <c r="D12" s="139">
        <v>0.5</v>
      </c>
      <c r="E12" s="125">
        <f>C12*D12</f>
        <v>5.5</v>
      </c>
    </row>
    <row r="13" spans="1:5" s="140" customFormat="1" ht="15" customHeight="1" x14ac:dyDescent="0.2">
      <c r="A13" s="142" t="s">
        <v>2132</v>
      </c>
      <c r="B13" s="146">
        <v>310000</v>
      </c>
      <c r="C13" s="143" t="s">
        <v>2133</v>
      </c>
      <c r="D13" s="139">
        <v>0.4</v>
      </c>
      <c r="E13" s="147">
        <f>B13*20%/C13*D13</f>
        <v>56.363636363636367</v>
      </c>
    </row>
    <row r="14" spans="1:5" s="140" customFormat="1" ht="0.75" hidden="1" customHeight="1" x14ac:dyDescent="0.2">
      <c r="A14" s="142"/>
      <c r="B14" s="141"/>
      <c r="C14" s="143"/>
      <c r="D14" s="139"/>
      <c r="E14" s="125"/>
    </row>
    <row r="15" spans="1:5" ht="15.75" customHeight="1" x14ac:dyDescent="0.2">
      <c r="A15" s="120" t="s">
        <v>84</v>
      </c>
      <c r="B15" s="110"/>
      <c r="C15" s="110"/>
      <c r="D15" s="110"/>
      <c r="E15" s="118">
        <f>SUM(E11:E13)</f>
        <v>84.863636363636374</v>
      </c>
    </row>
    <row r="17" spans="1:4" ht="17.25" customHeight="1" x14ac:dyDescent="0.2">
      <c r="A17" s="172" t="s">
        <v>1496</v>
      </c>
      <c r="B17" s="107"/>
      <c r="C17" s="107"/>
    </row>
    <row r="18" spans="1:4" ht="18" customHeight="1" x14ac:dyDescent="0.2">
      <c r="A18" s="406" t="s">
        <v>1497</v>
      </c>
      <c r="B18" s="406"/>
      <c r="C18" s="114" t="e">
        <f>#REF!</f>
        <v>#REF!</v>
      </c>
      <c r="D18" s="121"/>
    </row>
    <row r="19" spans="1:4" ht="25.5" customHeight="1" x14ac:dyDescent="0.2">
      <c r="A19" s="404" t="s">
        <v>1498</v>
      </c>
      <c r="B19" s="404"/>
      <c r="C19" s="118" t="e">
        <f>E7</f>
        <v>#REF!</v>
      </c>
    </row>
    <row r="20" spans="1:4" ht="16.5" customHeight="1" x14ac:dyDescent="0.2">
      <c r="A20" s="407" t="s">
        <v>1499</v>
      </c>
      <c r="B20" s="407"/>
      <c r="C20" s="164" t="e">
        <f>C18*C19</f>
        <v>#REF!</v>
      </c>
    </row>
    <row r="21" spans="1:4" ht="35.25" customHeight="1" x14ac:dyDescent="0.2"/>
    <row r="22" spans="1:4" ht="15.75" customHeight="1" x14ac:dyDescent="0.2">
      <c r="A22" s="408" t="s">
        <v>1500</v>
      </c>
      <c r="B22" s="409"/>
      <c r="C22" s="122" t="s">
        <v>1501</v>
      </c>
    </row>
    <row r="23" spans="1:4" ht="21" customHeight="1" x14ac:dyDescent="0.2">
      <c r="A23" s="410" t="s">
        <v>1502</v>
      </c>
      <c r="B23" s="404"/>
      <c r="C23" s="118" t="e">
        <f>E7</f>
        <v>#REF!</v>
      </c>
    </row>
    <row r="24" spans="1:4" ht="19.5" customHeight="1" x14ac:dyDescent="0.2">
      <c r="A24" s="404" t="s">
        <v>1503</v>
      </c>
      <c r="B24" s="404"/>
      <c r="C24" s="118">
        <f>E15</f>
        <v>84.863636363636374</v>
      </c>
    </row>
    <row r="25" spans="1:4" ht="27" customHeight="1" x14ac:dyDescent="0.2">
      <c r="A25" s="404" t="s">
        <v>1504</v>
      </c>
      <c r="B25" s="404"/>
      <c r="C25" s="118"/>
    </row>
    <row r="26" spans="1:4" ht="21" customHeight="1" x14ac:dyDescent="0.2">
      <c r="A26" s="404" t="s">
        <v>1505</v>
      </c>
      <c r="B26" s="404"/>
      <c r="C26" s="118" t="e">
        <f>C20</f>
        <v>#REF!</v>
      </c>
    </row>
    <row r="27" spans="1:4" ht="20.25" customHeight="1" x14ac:dyDescent="0.2">
      <c r="A27" s="405" t="s">
        <v>1506</v>
      </c>
      <c r="B27" s="405"/>
      <c r="C27" s="164" t="e">
        <f>SUM(C23:C26)</f>
        <v>#REF!</v>
      </c>
    </row>
    <row r="28" spans="1:4" ht="18.75" hidden="1" customHeight="1" x14ac:dyDescent="0.2">
      <c r="A28" s="404" t="s">
        <v>1506</v>
      </c>
      <c r="B28" s="404"/>
      <c r="C28" s="110"/>
    </row>
    <row r="33" spans="1:3" x14ac:dyDescent="0.2">
      <c r="A33" s="137" t="s">
        <v>1864</v>
      </c>
      <c r="C33" s="137" t="s">
        <v>1881</v>
      </c>
    </row>
  </sheetData>
  <mergeCells count="11">
    <mergeCell ref="A28:B28"/>
    <mergeCell ref="A3:E3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2146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38</v>
      </c>
      <c r="E5" s="118" t="e">
        <f>B5/C5*D5</f>
        <v>#REF!</v>
      </c>
    </row>
    <row r="6" spans="1:5" ht="18" customHeight="1" x14ac:dyDescent="0.2">
      <c r="A6" s="138"/>
      <c r="B6" s="146"/>
      <c r="C6" s="208"/>
      <c r="D6" s="139"/>
      <c r="E6" s="125"/>
    </row>
    <row r="7" spans="1:5" ht="18" customHeight="1" x14ac:dyDescent="0.2">
      <c r="A7" s="123" t="s">
        <v>1490</v>
      </c>
      <c r="B7" s="158"/>
      <c r="C7" s="185"/>
      <c r="D7" s="136"/>
      <c r="E7" s="118" t="e">
        <f>SUM(E5:E6)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5.75" customHeight="1" x14ac:dyDescent="0.2">
      <c r="A11" s="142" t="s">
        <v>1833</v>
      </c>
      <c r="B11" s="146" t="s">
        <v>1508</v>
      </c>
      <c r="C11" s="161">
        <v>1</v>
      </c>
      <c r="D11" s="139">
        <v>23</v>
      </c>
      <c r="E11" s="125">
        <f>C11*D11</f>
        <v>23</v>
      </c>
    </row>
    <row r="12" spans="1:5" s="140" customFormat="1" ht="15.75" customHeight="1" x14ac:dyDescent="0.2">
      <c r="A12" s="138" t="s">
        <v>2058</v>
      </c>
      <c r="B12" s="146" t="s">
        <v>1834</v>
      </c>
      <c r="C12" s="139">
        <v>15</v>
      </c>
      <c r="D12" s="139">
        <v>0.5</v>
      </c>
      <c r="E12" s="125">
        <f>C12*D12</f>
        <v>7.5</v>
      </c>
    </row>
    <row r="13" spans="1:5" s="140" customFormat="1" ht="15" customHeight="1" x14ac:dyDescent="0.2">
      <c r="A13" s="142" t="s">
        <v>2132</v>
      </c>
      <c r="B13" s="146">
        <v>310000</v>
      </c>
      <c r="C13" s="143" t="s">
        <v>2133</v>
      </c>
      <c r="D13" s="139">
        <v>0.4</v>
      </c>
      <c r="E13" s="147">
        <f>B13*20%/C13*D13</f>
        <v>56.363636363636367</v>
      </c>
    </row>
    <row r="14" spans="1:5" s="140" customFormat="1" ht="0.75" hidden="1" customHeight="1" x14ac:dyDescent="0.2">
      <c r="A14" s="142"/>
      <c r="B14" s="141"/>
      <c r="C14" s="143"/>
      <c r="D14" s="139"/>
      <c r="E14" s="125"/>
    </row>
    <row r="15" spans="1:5" ht="15.75" customHeight="1" x14ac:dyDescent="0.2">
      <c r="A15" s="120" t="s">
        <v>84</v>
      </c>
      <c r="B15" s="110"/>
      <c r="C15" s="110"/>
      <c r="D15" s="110"/>
      <c r="E15" s="118">
        <f>SUM(E11:E13)</f>
        <v>86.863636363636374</v>
      </c>
    </row>
    <row r="17" spans="1:4" ht="17.25" customHeight="1" x14ac:dyDescent="0.2">
      <c r="A17" s="172" t="s">
        <v>1496</v>
      </c>
      <c r="B17" s="107"/>
      <c r="C17" s="107"/>
    </row>
    <row r="18" spans="1:4" ht="18" customHeight="1" x14ac:dyDescent="0.2">
      <c r="A18" s="406" t="s">
        <v>1497</v>
      </c>
      <c r="B18" s="406"/>
      <c r="C18" s="114" t="e">
        <f>#REF!</f>
        <v>#REF!</v>
      </c>
      <c r="D18" s="121"/>
    </row>
    <row r="19" spans="1:4" ht="25.5" customHeight="1" x14ac:dyDescent="0.2">
      <c r="A19" s="404" t="s">
        <v>1498</v>
      </c>
      <c r="B19" s="404"/>
      <c r="C19" s="118" t="e">
        <f>E7</f>
        <v>#REF!</v>
      </c>
    </row>
    <row r="20" spans="1:4" ht="16.5" customHeight="1" x14ac:dyDescent="0.2">
      <c r="A20" s="407" t="s">
        <v>1499</v>
      </c>
      <c r="B20" s="407"/>
      <c r="C20" s="164" t="e">
        <f>C18*C19</f>
        <v>#REF!</v>
      </c>
    </row>
    <row r="21" spans="1:4" ht="35.25" customHeight="1" x14ac:dyDescent="0.2"/>
    <row r="22" spans="1:4" ht="15.75" customHeight="1" x14ac:dyDescent="0.2">
      <c r="A22" s="408" t="s">
        <v>1500</v>
      </c>
      <c r="B22" s="409"/>
      <c r="C22" s="122" t="s">
        <v>1501</v>
      </c>
    </row>
    <row r="23" spans="1:4" ht="21" customHeight="1" x14ac:dyDescent="0.2">
      <c r="A23" s="410" t="s">
        <v>1502</v>
      </c>
      <c r="B23" s="404"/>
      <c r="C23" s="118" t="e">
        <f>E7</f>
        <v>#REF!</v>
      </c>
    </row>
    <row r="24" spans="1:4" ht="19.5" customHeight="1" x14ac:dyDescent="0.2">
      <c r="A24" s="404" t="s">
        <v>1503</v>
      </c>
      <c r="B24" s="404"/>
      <c r="C24" s="118">
        <f>E15</f>
        <v>86.863636363636374</v>
      </c>
    </row>
    <row r="25" spans="1:4" ht="27" customHeight="1" x14ac:dyDescent="0.2">
      <c r="A25" s="404" t="s">
        <v>1504</v>
      </c>
      <c r="B25" s="404"/>
      <c r="C25" s="118"/>
    </row>
    <row r="26" spans="1:4" ht="21" customHeight="1" x14ac:dyDescent="0.2">
      <c r="A26" s="404" t="s">
        <v>1505</v>
      </c>
      <c r="B26" s="404"/>
      <c r="C26" s="118" t="e">
        <f>C20</f>
        <v>#REF!</v>
      </c>
    </row>
    <row r="27" spans="1:4" ht="20.25" customHeight="1" x14ac:dyDescent="0.2">
      <c r="A27" s="405" t="s">
        <v>1506</v>
      </c>
      <c r="B27" s="405"/>
      <c r="C27" s="164" t="e">
        <f>SUM(C23:C26)</f>
        <v>#REF!</v>
      </c>
    </row>
    <row r="28" spans="1:4" ht="18.75" hidden="1" customHeight="1" x14ac:dyDescent="0.2">
      <c r="A28" s="404" t="s">
        <v>1506</v>
      </c>
      <c r="B28" s="404"/>
      <c r="C28" s="110"/>
    </row>
    <row r="33" spans="1:3" x14ac:dyDescent="0.2">
      <c r="A33" s="137" t="s">
        <v>1864</v>
      </c>
      <c r="C33" s="137" t="s">
        <v>1881</v>
      </c>
    </row>
  </sheetData>
  <mergeCells count="11">
    <mergeCell ref="A28:B28"/>
    <mergeCell ref="A3:E3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E33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2077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35</v>
      </c>
      <c r="E5" s="118" t="e">
        <f>B5/C5*D5</f>
        <v>#REF!</v>
      </c>
    </row>
    <row r="6" spans="1:5" ht="18" customHeight="1" x14ac:dyDescent="0.2">
      <c r="A6" s="138"/>
      <c r="B6" s="146"/>
      <c r="C6" s="208"/>
      <c r="D6" s="139"/>
      <c r="E6" s="125"/>
    </row>
    <row r="7" spans="1:5" ht="18" customHeight="1" x14ac:dyDescent="0.2">
      <c r="A7" s="123" t="s">
        <v>1490</v>
      </c>
      <c r="B7" s="158"/>
      <c r="C7" s="185"/>
      <c r="D7" s="136"/>
      <c r="E7" s="118" t="e">
        <f>SUM(E5:E6)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5.75" customHeight="1" x14ac:dyDescent="0.2">
      <c r="A11" s="142" t="s">
        <v>1833</v>
      </c>
      <c r="B11" s="146"/>
      <c r="C11" s="161"/>
      <c r="D11" s="139"/>
      <c r="E11" s="125"/>
    </row>
    <row r="12" spans="1:5" s="140" customFormat="1" ht="15.75" customHeight="1" x14ac:dyDescent="0.2">
      <c r="A12" s="138" t="s">
        <v>2058</v>
      </c>
      <c r="B12" s="146"/>
      <c r="C12" s="139"/>
      <c r="D12" s="139"/>
      <c r="E12" s="125"/>
    </row>
    <row r="13" spans="1:5" s="140" customFormat="1" ht="15" customHeight="1" x14ac:dyDescent="0.2">
      <c r="A13" s="142" t="s">
        <v>2132</v>
      </c>
      <c r="B13" s="146">
        <v>310000</v>
      </c>
      <c r="C13" s="143" t="s">
        <v>2133</v>
      </c>
      <c r="D13" s="139">
        <v>0.4</v>
      </c>
      <c r="E13" s="147">
        <f>B13*20%/C13*D13</f>
        <v>56.363636363636367</v>
      </c>
    </row>
    <row r="14" spans="1:5" s="140" customFormat="1" ht="0.75" hidden="1" customHeight="1" x14ac:dyDescent="0.2">
      <c r="A14" s="142"/>
      <c r="B14" s="141"/>
      <c r="C14" s="143"/>
      <c r="D14" s="139"/>
      <c r="E14" s="125"/>
    </row>
    <row r="15" spans="1:5" ht="15.75" customHeight="1" x14ac:dyDescent="0.2">
      <c r="A15" s="120" t="s">
        <v>84</v>
      </c>
      <c r="B15" s="110"/>
      <c r="C15" s="110"/>
      <c r="D15" s="110"/>
      <c r="E15" s="118">
        <f>SUM(E11:E13)</f>
        <v>56.363636363636367</v>
      </c>
    </row>
    <row r="17" spans="1:4" ht="17.25" customHeight="1" x14ac:dyDescent="0.2">
      <c r="A17" s="172" t="s">
        <v>1496</v>
      </c>
      <c r="B17" s="107"/>
      <c r="C17" s="107"/>
    </row>
    <row r="18" spans="1:4" ht="18" customHeight="1" x14ac:dyDescent="0.2">
      <c r="A18" s="406" t="s">
        <v>1497</v>
      </c>
      <c r="B18" s="406"/>
      <c r="C18" s="114" t="e">
        <f>#REF!</f>
        <v>#REF!</v>
      </c>
      <c r="D18" s="121"/>
    </row>
    <row r="19" spans="1:4" ht="25.5" customHeight="1" x14ac:dyDescent="0.2">
      <c r="A19" s="404" t="s">
        <v>1498</v>
      </c>
      <c r="B19" s="404"/>
      <c r="C19" s="118" t="e">
        <f>E7</f>
        <v>#REF!</v>
      </c>
    </row>
    <row r="20" spans="1:4" ht="16.5" customHeight="1" x14ac:dyDescent="0.2">
      <c r="A20" s="407" t="s">
        <v>1499</v>
      </c>
      <c r="B20" s="407"/>
      <c r="C20" s="164" t="e">
        <f>C18*C19</f>
        <v>#REF!</v>
      </c>
    </row>
    <row r="21" spans="1:4" ht="35.25" customHeight="1" x14ac:dyDescent="0.2"/>
    <row r="22" spans="1:4" ht="15.75" customHeight="1" x14ac:dyDescent="0.2">
      <c r="A22" s="408" t="s">
        <v>1500</v>
      </c>
      <c r="B22" s="409"/>
      <c r="C22" s="122" t="s">
        <v>1501</v>
      </c>
    </row>
    <row r="23" spans="1:4" ht="21" customHeight="1" x14ac:dyDescent="0.2">
      <c r="A23" s="410" t="s">
        <v>1502</v>
      </c>
      <c r="B23" s="404"/>
      <c r="C23" s="118" t="e">
        <f>E7</f>
        <v>#REF!</v>
      </c>
    </row>
    <row r="24" spans="1:4" ht="19.5" customHeight="1" x14ac:dyDescent="0.2">
      <c r="A24" s="404" t="s">
        <v>1503</v>
      </c>
      <c r="B24" s="404"/>
      <c r="C24" s="118">
        <f>E15</f>
        <v>56.363636363636367</v>
      </c>
    </row>
    <row r="25" spans="1:4" ht="27" customHeight="1" x14ac:dyDescent="0.2">
      <c r="A25" s="404" t="s">
        <v>1504</v>
      </c>
      <c r="B25" s="404"/>
      <c r="C25" s="118"/>
    </row>
    <row r="26" spans="1:4" ht="21" customHeight="1" x14ac:dyDescent="0.2">
      <c r="A26" s="404" t="s">
        <v>1505</v>
      </c>
      <c r="B26" s="404"/>
      <c r="C26" s="118" t="e">
        <f>C20</f>
        <v>#REF!</v>
      </c>
    </row>
    <row r="27" spans="1:4" ht="20.25" customHeight="1" x14ac:dyDescent="0.2">
      <c r="A27" s="405" t="s">
        <v>1506</v>
      </c>
      <c r="B27" s="405"/>
      <c r="C27" s="164" t="e">
        <f>SUM(C23:C26)</f>
        <v>#REF!</v>
      </c>
    </row>
    <row r="28" spans="1:4" ht="18.75" hidden="1" customHeight="1" x14ac:dyDescent="0.2">
      <c r="A28" s="404" t="s">
        <v>1506</v>
      </c>
      <c r="B28" s="404"/>
      <c r="C28" s="110"/>
    </row>
    <row r="33" spans="1:3" x14ac:dyDescent="0.2">
      <c r="A33" s="137" t="s">
        <v>1864</v>
      </c>
      <c r="C33" s="137" t="s">
        <v>1881</v>
      </c>
    </row>
  </sheetData>
  <mergeCells count="11">
    <mergeCell ref="A28:B28"/>
    <mergeCell ref="A3:E3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B8:F39"/>
  <sheetViews>
    <sheetView topLeftCell="A7" workbookViewId="0">
      <selection activeCell="A3" sqref="A3:E3"/>
    </sheetView>
  </sheetViews>
  <sheetFormatPr defaultRowHeight="12.75" x14ac:dyDescent="0.2"/>
  <cols>
    <col min="2" max="2" width="19.42578125" customWidth="1"/>
    <col min="3" max="3" width="17" customWidth="1"/>
    <col min="4" max="4" width="13.28515625" customWidth="1"/>
    <col min="5" max="5" width="15.85546875" customWidth="1"/>
    <col min="6" max="6" width="12.7109375" customWidth="1"/>
  </cols>
  <sheetData>
    <row r="8" spans="2:6" ht="14.25" x14ac:dyDescent="0.2">
      <c r="B8" s="411" t="s">
        <v>2060</v>
      </c>
      <c r="C8" s="412"/>
      <c r="D8" s="412"/>
      <c r="E8" s="412"/>
      <c r="F8" s="412"/>
    </row>
    <row r="9" spans="2:6" ht="76.5" x14ac:dyDescent="0.2">
      <c r="B9" s="109" t="s">
        <v>1484</v>
      </c>
      <c r="C9" s="134" t="s">
        <v>1485</v>
      </c>
      <c r="D9" s="109" t="s">
        <v>1486</v>
      </c>
      <c r="E9" s="109" t="s">
        <v>1487</v>
      </c>
      <c r="F9" s="109" t="s">
        <v>1488</v>
      </c>
    </row>
    <row r="10" spans="2:6" x14ac:dyDescent="0.2">
      <c r="B10" s="123" t="s">
        <v>1489</v>
      </c>
      <c r="C10" s="158">
        <v>71044.2</v>
      </c>
      <c r="D10" s="185">
        <v>9870</v>
      </c>
      <c r="E10" s="136">
        <v>35</v>
      </c>
      <c r="F10" s="118">
        <f>C10/D10*E10</f>
        <v>251.92978723404255</v>
      </c>
    </row>
    <row r="11" spans="2:6" x14ac:dyDescent="0.2">
      <c r="B11" s="138"/>
      <c r="C11" s="146"/>
      <c r="D11" s="208"/>
      <c r="E11" s="139"/>
      <c r="F11" s="125"/>
    </row>
    <row r="12" spans="2:6" x14ac:dyDescent="0.2">
      <c r="B12" s="123" t="s">
        <v>1490</v>
      </c>
      <c r="C12" s="158"/>
      <c r="D12" s="185"/>
      <c r="E12" s="136"/>
      <c r="F12" s="118">
        <f>SUM(F10:F11)</f>
        <v>251.92978723404255</v>
      </c>
    </row>
    <row r="13" spans="2:6" x14ac:dyDescent="0.2">
      <c r="B13" s="137"/>
      <c r="C13" s="137"/>
      <c r="D13" s="137"/>
      <c r="E13" s="137"/>
      <c r="F13" s="108"/>
    </row>
    <row r="14" spans="2:6" x14ac:dyDescent="0.2">
      <c r="B14" s="137"/>
      <c r="C14" s="137"/>
      <c r="D14" s="137"/>
      <c r="E14" s="137"/>
      <c r="F14" s="108"/>
    </row>
    <row r="15" spans="2:6" ht="63.75" x14ac:dyDescent="0.2">
      <c r="B15" s="134" t="s">
        <v>1491</v>
      </c>
      <c r="C15" s="134" t="s">
        <v>1492</v>
      </c>
      <c r="D15" s="134" t="s">
        <v>1493</v>
      </c>
      <c r="E15" s="159" t="s">
        <v>1494</v>
      </c>
      <c r="F15" s="116" t="s">
        <v>1495</v>
      </c>
    </row>
    <row r="16" spans="2:6" x14ac:dyDescent="0.2">
      <c r="B16" s="142" t="s">
        <v>1833</v>
      </c>
      <c r="C16" s="146" t="s">
        <v>1508</v>
      </c>
      <c r="D16" s="161">
        <v>1</v>
      </c>
      <c r="E16" s="139">
        <v>23</v>
      </c>
      <c r="F16" s="125">
        <f>D16*E16</f>
        <v>23</v>
      </c>
    </row>
    <row r="17" spans="2:6" x14ac:dyDescent="0.2">
      <c r="B17" s="138"/>
      <c r="C17" s="146"/>
      <c r="D17" s="139"/>
      <c r="E17" s="139"/>
      <c r="F17" s="125"/>
    </row>
    <row r="18" spans="2:6" x14ac:dyDescent="0.2">
      <c r="B18" s="142"/>
      <c r="C18" s="146"/>
      <c r="D18" s="143"/>
      <c r="E18" s="139"/>
      <c r="F18" s="147"/>
    </row>
    <row r="19" spans="2:6" x14ac:dyDescent="0.2">
      <c r="B19" s="142"/>
      <c r="C19" s="141"/>
      <c r="D19" s="143"/>
      <c r="E19" s="139"/>
      <c r="F19" s="125"/>
    </row>
    <row r="20" spans="2:6" x14ac:dyDescent="0.2">
      <c r="B20" s="120" t="s">
        <v>84</v>
      </c>
      <c r="C20" s="110"/>
      <c r="D20" s="110"/>
      <c r="E20" s="110"/>
      <c r="F20" s="118">
        <f>SUM(F16:F18)</f>
        <v>23</v>
      </c>
    </row>
    <row r="21" spans="2:6" x14ac:dyDescent="0.2">
      <c r="B21" s="108"/>
      <c r="C21" s="108"/>
      <c r="D21" s="108"/>
      <c r="E21" s="108"/>
      <c r="F21" s="108"/>
    </row>
    <row r="22" spans="2:6" x14ac:dyDescent="0.2">
      <c r="B22" s="172" t="s">
        <v>1496</v>
      </c>
      <c r="C22" s="107"/>
      <c r="D22" s="107"/>
      <c r="E22" s="108"/>
      <c r="F22" s="108"/>
    </row>
    <row r="23" spans="2:6" x14ac:dyDescent="0.2">
      <c r="B23" s="406" t="s">
        <v>1497</v>
      </c>
      <c r="C23" s="406"/>
      <c r="D23" s="114" t="e">
        <f>#REF!</f>
        <v>#REF!</v>
      </c>
      <c r="E23" s="121"/>
      <c r="F23" s="108"/>
    </row>
    <row r="24" spans="2:6" x14ac:dyDescent="0.2">
      <c r="B24" s="404" t="s">
        <v>1498</v>
      </c>
      <c r="C24" s="404"/>
      <c r="D24" s="118">
        <f>F12</f>
        <v>251.92978723404255</v>
      </c>
      <c r="E24" s="108"/>
      <c r="F24" s="108"/>
    </row>
    <row r="25" spans="2:6" x14ac:dyDescent="0.2">
      <c r="B25" s="407" t="s">
        <v>1499</v>
      </c>
      <c r="C25" s="407"/>
      <c r="D25" s="164" t="e">
        <f>D23*D24</f>
        <v>#REF!</v>
      </c>
      <c r="E25" s="108"/>
      <c r="F25" s="108"/>
    </row>
    <row r="26" spans="2:6" x14ac:dyDescent="0.2">
      <c r="B26" s="108"/>
      <c r="C26" s="108"/>
      <c r="D26" s="108"/>
      <c r="E26" s="108"/>
      <c r="F26" s="108"/>
    </row>
    <row r="27" spans="2:6" x14ac:dyDescent="0.2">
      <c r="B27" s="408" t="s">
        <v>1500</v>
      </c>
      <c r="C27" s="409"/>
      <c r="D27" s="122" t="s">
        <v>1501</v>
      </c>
      <c r="E27" s="108"/>
      <c r="F27" s="108"/>
    </row>
    <row r="28" spans="2:6" x14ac:dyDescent="0.2">
      <c r="B28" s="410" t="s">
        <v>1502</v>
      </c>
      <c r="C28" s="404"/>
      <c r="D28" s="118">
        <f>F12</f>
        <v>251.92978723404255</v>
      </c>
      <c r="E28" s="108"/>
      <c r="F28" s="108"/>
    </row>
    <row r="29" spans="2:6" x14ac:dyDescent="0.2">
      <c r="B29" s="404" t="s">
        <v>1503</v>
      </c>
      <c r="C29" s="404"/>
      <c r="D29" s="118">
        <f>F20</f>
        <v>23</v>
      </c>
      <c r="E29" s="108"/>
      <c r="F29" s="108"/>
    </row>
    <row r="30" spans="2:6" x14ac:dyDescent="0.2">
      <c r="B30" s="404" t="s">
        <v>1504</v>
      </c>
      <c r="C30" s="404"/>
      <c r="D30" s="118"/>
      <c r="E30" s="108"/>
      <c r="F30" s="108"/>
    </row>
    <row r="31" spans="2:6" x14ac:dyDescent="0.2">
      <c r="B31" s="404" t="s">
        <v>1505</v>
      </c>
      <c r="C31" s="404"/>
      <c r="D31" s="118" t="e">
        <f>D25</f>
        <v>#REF!</v>
      </c>
      <c r="E31" s="108"/>
      <c r="F31" s="108"/>
    </row>
    <row r="32" spans="2:6" x14ac:dyDescent="0.2">
      <c r="B32" s="405" t="s">
        <v>1506</v>
      </c>
      <c r="C32" s="405"/>
      <c r="D32" s="164" t="e">
        <f>SUM(D28:D31)</f>
        <v>#REF!</v>
      </c>
      <c r="E32" s="108"/>
      <c r="F32" s="108"/>
    </row>
    <row r="33" spans="2:6" x14ac:dyDescent="0.2">
      <c r="B33" s="404" t="s">
        <v>1506</v>
      </c>
      <c r="C33" s="404"/>
      <c r="D33" s="110"/>
      <c r="E33" s="108"/>
      <c r="F33" s="108"/>
    </row>
    <row r="34" spans="2:6" x14ac:dyDescent="0.2">
      <c r="B34" s="108"/>
      <c r="C34" s="108"/>
      <c r="D34" s="108"/>
      <c r="E34" s="108"/>
      <c r="F34" s="108"/>
    </row>
    <row r="35" spans="2:6" x14ac:dyDescent="0.2">
      <c r="B35" s="108"/>
      <c r="C35" s="108"/>
      <c r="D35" s="108"/>
      <c r="E35" s="108"/>
      <c r="F35" s="108"/>
    </row>
    <row r="36" spans="2:6" x14ac:dyDescent="0.2">
      <c r="B36" s="108"/>
      <c r="C36" s="108"/>
      <c r="D36" s="108"/>
      <c r="E36" s="108"/>
      <c r="F36" s="108"/>
    </row>
    <row r="37" spans="2:6" x14ac:dyDescent="0.2">
      <c r="B37" s="108"/>
      <c r="C37" s="108"/>
      <c r="D37" s="108"/>
      <c r="E37" s="108"/>
      <c r="F37" s="108"/>
    </row>
    <row r="38" spans="2:6" x14ac:dyDescent="0.2">
      <c r="B38" s="137" t="s">
        <v>1864</v>
      </c>
      <c r="C38" s="108"/>
      <c r="D38" s="137" t="s">
        <v>1881</v>
      </c>
      <c r="E38" s="108"/>
      <c r="F38" s="108"/>
    </row>
    <row r="39" spans="2:6" x14ac:dyDescent="0.2">
      <c r="B39" s="108"/>
      <c r="C39" s="108"/>
      <c r="D39" s="108"/>
      <c r="E39" s="108"/>
      <c r="F39" s="108"/>
    </row>
  </sheetData>
  <mergeCells count="11">
    <mergeCell ref="B29:C29"/>
    <mergeCell ref="B30:C30"/>
    <mergeCell ref="B31:C31"/>
    <mergeCell ref="B32:C32"/>
    <mergeCell ref="B33:C33"/>
    <mergeCell ref="B28:C28"/>
    <mergeCell ref="B8:F8"/>
    <mergeCell ref="B23:C23"/>
    <mergeCell ref="B24:C24"/>
    <mergeCell ref="B25:C25"/>
    <mergeCell ref="B27:C27"/>
  </mergeCell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6">
    <tabColor indexed="57"/>
  </sheetPr>
  <dimension ref="A2:E30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538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50</v>
      </c>
      <c r="E5" s="207" t="e">
        <f>B5/C5*D5</f>
        <v>#REF!</v>
      </c>
    </row>
    <row r="6" spans="1:5" ht="18" customHeight="1" x14ac:dyDescent="0.2">
      <c r="A6" s="123" t="s">
        <v>1489</v>
      </c>
      <c r="B6" s="158" t="e">
        <f>B5</f>
        <v>#REF!</v>
      </c>
      <c r="C6" s="185">
        <v>9870</v>
      </c>
      <c r="D6" s="139">
        <v>43</v>
      </c>
      <c r="E6" s="207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207" t="e">
        <f>SUM(E5:E6)</f>
        <v>#REF!</v>
      </c>
    </row>
    <row r="8" spans="1:5" x14ac:dyDescent="0.2">
      <c r="A8" s="137"/>
      <c r="B8" s="137"/>
      <c r="C8" s="137"/>
      <c r="D8" s="137"/>
      <c r="E8" s="137"/>
    </row>
    <row r="9" spans="1:5" x14ac:dyDescent="0.2">
      <c r="A9" s="137"/>
      <c r="B9" s="137"/>
      <c r="C9" s="137"/>
      <c r="D9" s="137"/>
      <c r="E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59" t="s">
        <v>1495</v>
      </c>
    </row>
    <row r="11" spans="1:5" ht="16.5" customHeight="1" x14ac:dyDescent="0.2">
      <c r="A11" s="142" t="s">
        <v>1875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7.25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8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27.7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8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8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18.7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0" spans="1:3" x14ac:dyDescent="0.2">
      <c r="A30" s="137" t="s">
        <v>1864</v>
      </c>
      <c r="C30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7">
    <tabColor indexed="57"/>
  </sheetPr>
  <dimension ref="A1:E30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1" spans="1:5" x14ac:dyDescent="0.2">
      <c r="A1" s="231"/>
      <c r="B1" s="231"/>
      <c r="C1" s="231"/>
      <c r="D1" s="231"/>
      <c r="E1" s="231"/>
    </row>
    <row r="2" spans="1:5" x14ac:dyDescent="0.2">
      <c r="A2" s="264"/>
      <c r="B2" s="264"/>
      <c r="C2" s="231"/>
      <c r="D2" s="231"/>
      <c r="E2" s="231"/>
    </row>
    <row r="3" spans="1:5" ht="28.5" customHeight="1" x14ac:dyDescent="0.2">
      <c r="A3" s="414" t="s">
        <v>428</v>
      </c>
      <c r="B3" s="415"/>
      <c r="C3" s="415"/>
      <c r="D3" s="415"/>
      <c r="E3" s="415"/>
    </row>
    <row r="4" spans="1:5" ht="53.25" customHeight="1" x14ac:dyDescent="0.2">
      <c r="A4" s="265" t="s">
        <v>1484</v>
      </c>
      <c r="B4" s="267" t="s">
        <v>1485</v>
      </c>
      <c r="C4" s="265" t="s">
        <v>1486</v>
      </c>
      <c r="D4" s="265" t="s">
        <v>1487</v>
      </c>
      <c r="E4" s="265" t="s">
        <v>1488</v>
      </c>
    </row>
    <row r="5" spans="1:5" ht="18" customHeight="1" x14ac:dyDescent="0.2">
      <c r="A5" s="207" t="s">
        <v>1489</v>
      </c>
      <c r="B5" s="266" t="e">
        <f>#REF!</f>
        <v>#REF!</v>
      </c>
      <c r="C5" s="207">
        <v>9870</v>
      </c>
      <c r="D5" s="266">
        <v>50</v>
      </c>
      <c r="E5" s="118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43</v>
      </c>
      <c r="E6" s="118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118" t="e">
        <f>SUM(E5:E6)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7.25" customHeight="1" x14ac:dyDescent="0.2">
      <c r="A11" s="142" t="s">
        <v>1875</v>
      </c>
      <c r="B11" s="146" t="s">
        <v>1508</v>
      </c>
      <c r="C11" s="161">
        <v>2</v>
      </c>
      <c r="D11" s="139">
        <v>23</v>
      </c>
      <c r="E11" s="125">
        <f>C11*D11</f>
        <v>46</v>
      </c>
    </row>
    <row r="12" spans="1:5" ht="18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8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22.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8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8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9">
    <tabColor indexed="57"/>
  </sheetPr>
  <dimension ref="A2:E30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429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23" t="s">
        <v>1489</v>
      </c>
      <c r="B5" s="158" t="e">
        <f>#REF!</f>
        <v>#REF!</v>
      </c>
      <c r="C5" s="185">
        <v>9870</v>
      </c>
      <c r="D5" s="136">
        <v>60</v>
      </c>
      <c r="E5" s="118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52</v>
      </c>
      <c r="E6" s="118" t="e">
        <f>B6/C6*D6</f>
        <v>#REF!</v>
      </c>
    </row>
    <row r="7" spans="1:5" ht="18" customHeight="1" x14ac:dyDescent="0.2">
      <c r="A7" s="123" t="s">
        <v>1490</v>
      </c>
      <c r="B7" s="158"/>
      <c r="C7" s="185"/>
      <c r="D7" s="136"/>
      <c r="E7" s="118" t="e">
        <f>SUM(E5:E6)</f>
        <v>#REF!</v>
      </c>
    </row>
    <row r="8" spans="1:5" x14ac:dyDescent="0.2">
      <c r="A8" s="137"/>
      <c r="B8" s="137"/>
      <c r="C8" s="137"/>
      <c r="D8" s="137"/>
    </row>
    <row r="9" spans="1:5" x14ac:dyDescent="0.2">
      <c r="A9" s="137"/>
      <c r="B9" s="137"/>
      <c r="C9" s="137"/>
      <c r="D9" s="137"/>
    </row>
    <row r="10" spans="1:5" ht="51" x14ac:dyDescent="0.2">
      <c r="A10" s="134" t="s">
        <v>1491</v>
      </c>
      <c r="B10" s="134" t="s">
        <v>1492</v>
      </c>
      <c r="C10" s="134" t="s">
        <v>1493</v>
      </c>
      <c r="D10" s="159" t="s">
        <v>1494</v>
      </c>
      <c r="E10" s="116" t="s">
        <v>1495</v>
      </c>
    </row>
    <row r="11" spans="1:5" ht="17.25" customHeight="1" x14ac:dyDescent="0.2">
      <c r="A11" s="142" t="s">
        <v>1875</v>
      </c>
      <c r="B11" s="146" t="s">
        <v>1508</v>
      </c>
      <c r="C11" s="161">
        <v>2</v>
      </c>
      <c r="D11" s="139">
        <v>23</v>
      </c>
      <c r="E11" s="125">
        <f>C11*D11</f>
        <v>46</v>
      </c>
    </row>
    <row r="12" spans="1:5" ht="18" customHeight="1" x14ac:dyDescent="0.2">
      <c r="A12" s="120" t="s">
        <v>84</v>
      </c>
      <c r="B12" s="110"/>
      <c r="C12" s="110"/>
      <c r="D12" s="110"/>
      <c r="E12" s="118">
        <f>SUM(E11:E11)</f>
        <v>46</v>
      </c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8" t="e">
        <f>E7</f>
        <v>#REF!</v>
      </c>
    </row>
    <row r="17" spans="1:3" ht="16.5" customHeight="1" x14ac:dyDescent="0.2">
      <c r="A17" s="407" t="s">
        <v>1499</v>
      </c>
      <c r="B17" s="407"/>
      <c r="C17" s="164" t="e">
        <f>C15*C16</f>
        <v>#REF!</v>
      </c>
    </row>
    <row r="18" spans="1:3" ht="22.5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8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8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0" spans="1:3" x14ac:dyDescent="0.2">
      <c r="A30" s="137" t="s">
        <v>1864</v>
      </c>
      <c r="C30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8">
    <tabColor indexed="57"/>
  </sheetPr>
  <dimension ref="A2:E30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427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60</v>
      </c>
      <c r="E5" s="206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52</v>
      </c>
      <c r="E6" s="206" t="e">
        <f>B6/C6*D6</f>
        <v>#REF!</v>
      </c>
    </row>
    <row r="7" spans="1:5" ht="18" customHeight="1" x14ac:dyDescent="0.2">
      <c r="A7" s="138" t="s">
        <v>1490</v>
      </c>
      <c r="B7" s="146"/>
      <c r="C7" s="208"/>
      <c r="D7" s="139"/>
      <c r="E7" s="206" t="e">
        <f>SUM(E5:E6)</f>
        <v>#REF!</v>
      </c>
    </row>
    <row r="8" spans="1:5" x14ac:dyDescent="0.2">
      <c r="A8" s="141"/>
      <c r="B8" s="141"/>
      <c r="C8" s="141"/>
      <c r="D8" s="141"/>
      <c r="E8" s="141"/>
    </row>
    <row r="9" spans="1:5" x14ac:dyDescent="0.2">
      <c r="A9" s="141"/>
      <c r="B9" s="141"/>
      <c r="C9" s="141"/>
      <c r="D9" s="141"/>
      <c r="E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5" ht="15.75" customHeight="1" x14ac:dyDescent="0.2">
      <c r="A11" s="142" t="s">
        <v>1875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8" customHeight="1" x14ac:dyDescent="0.2">
      <c r="A12" s="138" t="s">
        <v>84</v>
      </c>
      <c r="B12" s="138"/>
      <c r="C12" s="138"/>
      <c r="D12" s="138"/>
      <c r="E12" s="206">
        <f>SUM(E11:E11)</f>
        <v>46</v>
      </c>
    </row>
    <row r="13" spans="1:5" x14ac:dyDescent="0.2">
      <c r="A13" s="141"/>
      <c r="B13" s="141"/>
      <c r="C13" s="141"/>
      <c r="D13" s="141"/>
      <c r="E13" s="141"/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8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1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8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8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0" spans="1:3" x14ac:dyDescent="0.2">
      <c r="A30" s="137" t="s">
        <v>1864</v>
      </c>
      <c r="C30" s="137" t="s">
        <v>1881</v>
      </c>
    </row>
  </sheetData>
  <mergeCells count="11">
    <mergeCell ref="A24:B24"/>
    <mergeCell ref="A25:B25"/>
    <mergeCell ref="A21:B21"/>
    <mergeCell ref="A20:B20"/>
    <mergeCell ref="A19:B19"/>
    <mergeCell ref="A22:B22"/>
    <mergeCell ref="A3:E3"/>
    <mergeCell ref="A15:B15"/>
    <mergeCell ref="A16:B16"/>
    <mergeCell ref="A17:B17"/>
    <mergeCell ref="A23:B23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0">
    <tabColor indexed="57"/>
  </sheetPr>
  <dimension ref="A2:E30"/>
  <sheetViews>
    <sheetView workbookViewId="0">
      <selection activeCell="A3" sqref="A3:E3"/>
    </sheetView>
  </sheetViews>
  <sheetFormatPr defaultRowHeight="12.75" x14ac:dyDescent="0.2"/>
  <cols>
    <col min="1" max="1" width="22.42578125" style="108" customWidth="1"/>
    <col min="2" max="2" width="22.5703125" style="108" customWidth="1"/>
    <col min="3" max="3" width="14.5703125" style="108" customWidth="1"/>
    <col min="4" max="4" width="16.42578125" style="108" customWidth="1"/>
    <col min="5" max="5" width="14.140625" style="108" customWidth="1"/>
    <col min="6" max="16384" width="9.140625" style="108"/>
  </cols>
  <sheetData>
    <row r="2" spans="1:5" x14ac:dyDescent="0.2">
      <c r="A2" s="107"/>
      <c r="B2" s="107"/>
    </row>
    <row r="3" spans="1:5" ht="28.5" customHeight="1" x14ac:dyDescent="0.2">
      <c r="A3" s="411" t="s">
        <v>934</v>
      </c>
      <c r="B3" s="412"/>
      <c r="C3" s="412"/>
      <c r="D3" s="412"/>
      <c r="E3" s="412"/>
    </row>
    <row r="4" spans="1:5" ht="53.25" customHeight="1" x14ac:dyDescent="0.2">
      <c r="A4" s="109" t="s">
        <v>1484</v>
      </c>
      <c r="B4" s="134" t="s">
        <v>1485</v>
      </c>
      <c r="C4" s="109" t="s">
        <v>1486</v>
      </c>
      <c r="D4" s="109" t="s">
        <v>1487</v>
      </c>
      <c r="E4" s="109" t="s">
        <v>1488</v>
      </c>
    </row>
    <row r="5" spans="1:5" ht="18" customHeight="1" x14ac:dyDescent="0.2">
      <c r="A5" s="138" t="s">
        <v>1489</v>
      </c>
      <c r="B5" s="146" t="e">
        <f>#REF!</f>
        <v>#REF!</v>
      </c>
      <c r="C5" s="208">
        <v>9870</v>
      </c>
      <c r="D5" s="139">
        <v>65</v>
      </c>
      <c r="E5" s="206" t="e">
        <f>B5/C5*D5</f>
        <v>#REF!</v>
      </c>
    </row>
    <row r="6" spans="1:5" ht="18" customHeight="1" x14ac:dyDescent="0.2">
      <c r="A6" s="138" t="s">
        <v>1489</v>
      </c>
      <c r="B6" s="146" t="e">
        <f>B5</f>
        <v>#REF!</v>
      </c>
      <c r="C6" s="208">
        <v>9870</v>
      </c>
      <c r="D6" s="139">
        <v>65</v>
      </c>
      <c r="E6" s="206" t="e">
        <f>B6/C6*D6</f>
        <v>#REF!</v>
      </c>
    </row>
    <row r="7" spans="1:5" ht="18" customHeight="1" x14ac:dyDescent="0.2">
      <c r="A7" s="138" t="s">
        <v>1490</v>
      </c>
      <c r="B7" s="146"/>
      <c r="C7" s="208"/>
      <c r="D7" s="139"/>
      <c r="E7" s="206" t="e">
        <f>SUM(E5:E6)</f>
        <v>#REF!</v>
      </c>
    </row>
    <row r="8" spans="1:5" x14ac:dyDescent="0.2">
      <c r="A8" s="141"/>
      <c r="B8" s="141"/>
      <c r="C8" s="141"/>
      <c r="D8" s="141"/>
      <c r="E8" s="141"/>
    </row>
    <row r="9" spans="1:5" x14ac:dyDescent="0.2">
      <c r="A9" s="141"/>
      <c r="B9" s="141"/>
      <c r="C9" s="141"/>
      <c r="D9" s="141"/>
      <c r="E9" s="141"/>
    </row>
    <row r="10" spans="1:5" ht="51" x14ac:dyDescent="0.2">
      <c r="A10" s="159" t="s">
        <v>1491</v>
      </c>
      <c r="B10" s="159" t="s">
        <v>1492</v>
      </c>
      <c r="C10" s="159" t="s">
        <v>1493</v>
      </c>
      <c r="D10" s="159" t="s">
        <v>1494</v>
      </c>
      <c r="E10" s="159" t="s">
        <v>1495</v>
      </c>
    </row>
    <row r="11" spans="1:5" ht="15.75" customHeight="1" x14ac:dyDescent="0.2">
      <c r="A11" s="142" t="s">
        <v>1875</v>
      </c>
      <c r="B11" s="146" t="s">
        <v>1508</v>
      </c>
      <c r="C11" s="161">
        <v>2</v>
      </c>
      <c r="D11" s="139">
        <v>23</v>
      </c>
      <c r="E11" s="206">
        <f>C11*D11</f>
        <v>46</v>
      </c>
    </row>
    <row r="12" spans="1:5" ht="18" customHeight="1" x14ac:dyDescent="0.2">
      <c r="A12" s="138" t="s">
        <v>84</v>
      </c>
      <c r="B12" s="138"/>
      <c r="C12" s="138"/>
      <c r="D12" s="138"/>
      <c r="E12" s="206">
        <f>SUM(E11:E11)</f>
        <v>46</v>
      </c>
    </row>
    <row r="13" spans="1:5" x14ac:dyDescent="0.2">
      <c r="A13" s="141"/>
      <c r="B13" s="141"/>
      <c r="C13" s="141"/>
      <c r="D13" s="141"/>
      <c r="E13" s="141"/>
    </row>
    <row r="14" spans="1:5" ht="17.25" customHeight="1" x14ac:dyDescent="0.2">
      <c r="A14" s="172" t="s">
        <v>1496</v>
      </c>
      <c r="B14" s="107"/>
      <c r="C14" s="107"/>
    </row>
    <row r="15" spans="1:5" ht="18" customHeight="1" x14ac:dyDescent="0.2">
      <c r="A15" s="406" t="s">
        <v>1497</v>
      </c>
      <c r="B15" s="406"/>
      <c r="C15" s="114" t="e">
        <f>#REF!</f>
        <v>#REF!</v>
      </c>
      <c r="D15" s="121"/>
    </row>
    <row r="16" spans="1:5" ht="25.5" customHeight="1" x14ac:dyDescent="0.2">
      <c r="A16" s="404" t="s">
        <v>1498</v>
      </c>
      <c r="B16" s="404"/>
      <c r="C16" s="118" t="e">
        <f>E7</f>
        <v>#REF!</v>
      </c>
    </row>
    <row r="17" spans="1:3" ht="16.5" customHeight="1" x14ac:dyDescent="0.2">
      <c r="A17" s="407" t="s">
        <v>1499</v>
      </c>
      <c r="B17" s="407"/>
      <c r="C17" s="118" t="e">
        <f>C15*C16</f>
        <v>#REF!</v>
      </c>
    </row>
    <row r="18" spans="1:3" ht="21" customHeight="1" x14ac:dyDescent="0.2"/>
    <row r="19" spans="1:3" ht="15.75" customHeight="1" x14ac:dyDescent="0.2">
      <c r="A19" s="408" t="s">
        <v>1500</v>
      </c>
      <c r="B19" s="409"/>
      <c r="C19" s="122" t="s">
        <v>1501</v>
      </c>
    </row>
    <row r="20" spans="1:3" ht="25.5" customHeight="1" x14ac:dyDescent="0.2">
      <c r="A20" s="410" t="s">
        <v>1502</v>
      </c>
      <c r="B20" s="404"/>
      <c r="C20" s="118" t="e">
        <f>E7</f>
        <v>#REF!</v>
      </c>
    </row>
    <row r="21" spans="1:3" ht="19.5" customHeight="1" x14ac:dyDescent="0.2">
      <c r="A21" s="404" t="s">
        <v>1503</v>
      </c>
      <c r="B21" s="404"/>
      <c r="C21" s="118">
        <f>E12</f>
        <v>46</v>
      </c>
    </row>
    <row r="22" spans="1:3" ht="27" customHeight="1" x14ac:dyDescent="0.2">
      <c r="A22" s="404" t="s">
        <v>1504</v>
      </c>
      <c r="B22" s="404"/>
      <c r="C22" s="118"/>
    </row>
    <row r="23" spans="1:3" ht="25.5" customHeight="1" x14ac:dyDescent="0.2">
      <c r="A23" s="404" t="s">
        <v>1505</v>
      </c>
      <c r="B23" s="404"/>
      <c r="C23" s="118" t="e">
        <f>C17</f>
        <v>#REF!</v>
      </c>
    </row>
    <row r="24" spans="1:3" ht="20.25" customHeight="1" x14ac:dyDescent="0.2">
      <c r="A24" s="405" t="s">
        <v>1506</v>
      </c>
      <c r="B24" s="405"/>
      <c r="C24" s="164" t="e">
        <f>SUM(C20:C23)</f>
        <v>#REF!</v>
      </c>
    </row>
    <row r="25" spans="1:3" ht="18.75" hidden="1" customHeight="1" x14ac:dyDescent="0.2">
      <c r="A25" s="404" t="s">
        <v>1506</v>
      </c>
      <c r="B25" s="404"/>
      <c r="C25" s="110"/>
    </row>
    <row r="30" spans="1:3" x14ac:dyDescent="0.2">
      <c r="A30" s="137" t="s">
        <v>1864</v>
      </c>
      <c r="C30" s="137" t="s">
        <v>1881</v>
      </c>
    </row>
  </sheetData>
  <mergeCells count="11">
    <mergeCell ref="A3:E3"/>
    <mergeCell ref="A15:B15"/>
    <mergeCell ref="A16:B16"/>
    <mergeCell ref="A17:B17"/>
    <mergeCell ref="A23:B23"/>
    <mergeCell ref="A25:B25"/>
    <mergeCell ref="A21:B21"/>
    <mergeCell ref="A20:B20"/>
    <mergeCell ref="A19:B19"/>
    <mergeCell ref="A22:B22"/>
    <mergeCell ref="A24:B24"/>
  </mergeCells>
  <phoneticPr fontId="23" type="noConversion"/>
  <pageMargins left="0.59055118110236227" right="0.59055118110236227" top="0.78740157480314965" bottom="0.78740157480314965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248</vt:i4>
      </vt:variant>
    </vt:vector>
  </HeadingPairs>
  <TitlesOfParts>
    <vt:vector size="248" baseType="lpstr">
      <vt:lpstr>прейскурант </vt:lpstr>
      <vt:lpstr>перечень лабор</vt:lpstr>
      <vt:lpstr>расчет коэф. накл. затрат (2)</vt:lpstr>
      <vt:lpstr>перечень платных услуг Ю-Сах</vt:lpstr>
      <vt:lpstr>1.1.14</vt:lpstr>
      <vt:lpstr>1.2.1.</vt:lpstr>
      <vt:lpstr>1.2.2.</vt:lpstr>
      <vt:lpstr>1.2.3.</vt:lpstr>
      <vt:lpstr>1.2.6.</vt:lpstr>
      <vt:lpstr>1.2.7.</vt:lpstr>
      <vt:lpstr>1.2.8.</vt:lpstr>
      <vt:lpstr>1.2.13</vt:lpstr>
      <vt:lpstr>1.2.14.</vt:lpstr>
      <vt:lpstr>1.2.15.</vt:lpstr>
      <vt:lpstr>1.2.16.</vt:lpstr>
      <vt:lpstr>1.2.17.</vt:lpstr>
      <vt:lpstr>1.2.19.</vt:lpstr>
      <vt:lpstr>1.2.20.</vt:lpstr>
      <vt:lpstr>1.2.23.</vt:lpstr>
      <vt:lpstr>1.2.24.</vt:lpstr>
      <vt:lpstr>1.2.25</vt:lpstr>
      <vt:lpstr>1.2.26.</vt:lpstr>
      <vt:lpstr>1.2.27.</vt:lpstr>
      <vt:lpstr>1.2.28.</vt:lpstr>
      <vt:lpstr>1.2.29.</vt:lpstr>
      <vt:lpstr>1.2.30.</vt:lpstr>
      <vt:lpstr>1.2.31.</vt:lpstr>
      <vt:lpstr>1.2.32.</vt:lpstr>
      <vt:lpstr>1.2.35.</vt:lpstr>
      <vt:lpstr>1.2.36.</vt:lpstr>
      <vt:lpstr>1.2.37.</vt:lpstr>
      <vt:lpstr>1.2.38.</vt:lpstr>
      <vt:lpstr>1.2.39.</vt:lpstr>
      <vt:lpstr>1.2.40.</vt:lpstr>
      <vt:lpstr>1.2.41.</vt:lpstr>
      <vt:lpstr>1.2.42.</vt:lpstr>
      <vt:lpstr>1.2.43.</vt:lpstr>
      <vt:lpstr>1.2.44.</vt:lpstr>
      <vt:lpstr>1.2.45.</vt:lpstr>
      <vt:lpstr>1.2.46.</vt:lpstr>
      <vt:lpstr>1.2.47.</vt:lpstr>
      <vt:lpstr>1.2.48</vt:lpstr>
      <vt:lpstr>1.2.49.</vt:lpstr>
      <vt:lpstr>1.2.50.</vt:lpstr>
      <vt:lpstr>1.2.51.</vt:lpstr>
      <vt:lpstr>1.2.53</vt:lpstr>
      <vt:lpstr>1.2.54</vt:lpstr>
      <vt:lpstr>1.2.55</vt:lpstr>
      <vt:lpstr>1.3.1.</vt:lpstr>
      <vt:lpstr>1.3.2.</vt:lpstr>
      <vt:lpstr>1.3.3.</vt:lpstr>
      <vt:lpstr>1.3.4.</vt:lpstr>
      <vt:lpstr>1.3.5.</vt:lpstr>
      <vt:lpstr>1.3.6</vt:lpstr>
      <vt:lpstr>1.3.9</vt:lpstr>
      <vt:lpstr>1.3.10</vt:lpstr>
      <vt:lpstr>1.3.11</vt:lpstr>
      <vt:lpstr>1.3.12</vt:lpstr>
      <vt:lpstr>1.3.15</vt:lpstr>
      <vt:lpstr>1.3.16</vt:lpstr>
      <vt:lpstr>1.3.17</vt:lpstr>
      <vt:lpstr>1.3.18</vt:lpstr>
      <vt:lpstr>1.3.19.</vt:lpstr>
      <vt:lpstr>1.3.20</vt:lpstr>
      <vt:lpstr>1.3.21</vt:lpstr>
      <vt:lpstr>1.3.23</vt:lpstr>
      <vt:lpstr>1.3.24</vt:lpstr>
      <vt:lpstr>1.3.25</vt:lpstr>
      <vt:lpstr>1.3.29.</vt:lpstr>
      <vt:lpstr>1.3.30</vt:lpstr>
      <vt:lpstr>1.3.31</vt:lpstr>
      <vt:lpstr>1.3.32</vt:lpstr>
      <vt:lpstr>1.3.33</vt:lpstr>
      <vt:lpstr>1.3.34</vt:lpstr>
      <vt:lpstr>1.3.35</vt:lpstr>
      <vt:lpstr>1.3.36</vt:lpstr>
      <vt:lpstr>1.3.37</vt:lpstr>
      <vt:lpstr>1.3.38</vt:lpstr>
      <vt:lpstr>1.3.39</vt:lpstr>
      <vt:lpstr>1.3.40</vt:lpstr>
      <vt:lpstr>1.3.41</vt:lpstr>
      <vt:lpstr>1.3.42</vt:lpstr>
      <vt:lpstr>1.3.43</vt:lpstr>
      <vt:lpstr>1.3.44</vt:lpstr>
      <vt:lpstr>1.3.45</vt:lpstr>
      <vt:lpstr>1.3.46</vt:lpstr>
      <vt:lpstr>1.3.47</vt:lpstr>
      <vt:lpstr>1.3.48</vt:lpstr>
      <vt:lpstr>1.3.49</vt:lpstr>
      <vt:lpstr>1.3.50</vt:lpstr>
      <vt:lpstr>1.3.51</vt:lpstr>
      <vt:lpstr>1.3.52</vt:lpstr>
      <vt:lpstr>1.3.53</vt:lpstr>
      <vt:lpstr>1.3.55.</vt:lpstr>
      <vt:lpstr>1.4.1.</vt:lpstr>
      <vt:lpstr>1.4.2.1.</vt:lpstr>
      <vt:lpstr>1.4.2.2</vt:lpstr>
      <vt:lpstr>1.4.3.1.</vt:lpstr>
      <vt:lpstr>1.4.3.2.</vt:lpstr>
      <vt:lpstr>1.4.4</vt:lpstr>
      <vt:lpstr>1.4.5.</vt:lpstr>
      <vt:lpstr>1.4.6</vt:lpstr>
      <vt:lpstr>1.4.7</vt:lpstr>
      <vt:lpstr>1.4.8</vt:lpstr>
      <vt:lpstr>1.4.9</vt:lpstr>
      <vt:lpstr>1.4.10</vt:lpstr>
      <vt:lpstr>1.5.1</vt:lpstr>
      <vt:lpstr>1.5.2</vt:lpstr>
      <vt:lpstr>1.5.4.</vt:lpstr>
      <vt:lpstr>1.5.5</vt:lpstr>
      <vt:lpstr>1.5.6.</vt:lpstr>
      <vt:lpstr>1.5.7</vt:lpstr>
      <vt:lpstr>1.5.8</vt:lpstr>
      <vt:lpstr>1.5.11</vt:lpstr>
      <vt:lpstr>1.5.12</vt:lpstr>
      <vt:lpstr>1.5.14</vt:lpstr>
      <vt:lpstr>1.5.15</vt:lpstr>
      <vt:lpstr>1.5.16</vt:lpstr>
      <vt:lpstr>1.5.17</vt:lpstr>
      <vt:lpstr>1.5.18.</vt:lpstr>
      <vt:lpstr>1.5.19.</vt:lpstr>
      <vt:lpstr>1.5.20</vt:lpstr>
      <vt:lpstr>1.5.21.</vt:lpstr>
      <vt:lpstr>1.5.22</vt:lpstr>
      <vt:lpstr>1.5.23</vt:lpstr>
      <vt:lpstr>1.5.24.</vt:lpstr>
      <vt:lpstr>1.5.25.</vt:lpstr>
      <vt:lpstr>1.5.26.</vt:lpstr>
      <vt:lpstr>1.5.27</vt:lpstr>
      <vt:lpstr>1.6.1.</vt:lpstr>
      <vt:lpstr>1.6.2.</vt:lpstr>
      <vt:lpstr>1.6.3.</vt:lpstr>
      <vt:lpstr>1.6.4</vt:lpstr>
      <vt:lpstr>1.6.5</vt:lpstr>
      <vt:lpstr>1.6.6</vt:lpstr>
      <vt:lpstr>1.6.7</vt:lpstr>
      <vt:lpstr>1.7.1.</vt:lpstr>
      <vt:lpstr>1.7.3.</vt:lpstr>
      <vt:lpstr>1.8.1.</vt:lpstr>
      <vt:lpstr>1.8.2.</vt:lpstr>
      <vt:lpstr>1.8.3.</vt:lpstr>
      <vt:lpstr>1.8.4</vt:lpstr>
      <vt:lpstr>1.8.6.</vt:lpstr>
      <vt:lpstr>1.8.7.</vt:lpstr>
      <vt:lpstr>1.8.8.</vt:lpstr>
      <vt:lpstr>1.8.9.</vt:lpstr>
      <vt:lpstr>1.8.10</vt:lpstr>
      <vt:lpstr>1.8.11</vt:lpstr>
      <vt:lpstr>1.8.12</vt:lpstr>
      <vt:lpstr>1.8.13</vt:lpstr>
      <vt:lpstr>1.8.14</vt:lpstr>
      <vt:lpstr>1.8.15</vt:lpstr>
      <vt:lpstr>1.8.16</vt:lpstr>
      <vt:lpstr>1.8.17.</vt:lpstr>
      <vt:lpstr>1.8.18.</vt:lpstr>
      <vt:lpstr>1.8.19</vt:lpstr>
      <vt:lpstr>1.9.1.</vt:lpstr>
      <vt:lpstr>1.9.2.</vt:lpstr>
      <vt:lpstr>1.9.3</vt:lpstr>
      <vt:lpstr>1.9.4.</vt:lpstr>
      <vt:lpstr>1.9.5</vt:lpstr>
      <vt:lpstr>1.9.6.</vt:lpstr>
      <vt:lpstr>1.9.7.</vt:lpstr>
      <vt:lpstr>1.9.8.</vt:lpstr>
      <vt:lpstr>1.9.9.</vt:lpstr>
      <vt:lpstr>1.9.10.</vt:lpstr>
      <vt:lpstr>1.9.11.</vt:lpstr>
      <vt:lpstr>1.9.12</vt:lpstr>
      <vt:lpstr>1.9.13</vt:lpstr>
      <vt:lpstr>1.9.14.</vt:lpstr>
      <vt:lpstr>1.9.15</vt:lpstr>
      <vt:lpstr>1.9.16.</vt:lpstr>
      <vt:lpstr>1.9.17</vt:lpstr>
      <vt:lpstr>1.9.18.</vt:lpstr>
      <vt:lpstr>1.9.19</vt:lpstr>
      <vt:lpstr>1.9.20</vt:lpstr>
      <vt:lpstr>1.9.21.</vt:lpstr>
      <vt:lpstr>1.9.22.</vt:lpstr>
      <vt:lpstr>1.9.23</vt:lpstr>
      <vt:lpstr>1.9.24.</vt:lpstr>
      <vt:lpstr>1.10.1.</vt:lpstr>
      <vt:lpstr>1.10.2</vt:lpstr>
      <vt:lpstr>1.10.3.</vt:lpstr>
      <vt:lpstr>1.10.4</vt:lpstr>
      <vt:lpstr>1.10.5</vt:lpstr>
      <vt:lpstr>1.10.6.</vt:lpstr>
      <vt:lpstr>1.10.7</vt:lpstr>
      <vt:lpstr>1.10.8</vt:lpstr>
      <vt:lpstr>1.10.9</vt:lpstr>
      <vt:lpstr>1.10.10</vt:lpstr>
      <vt:lpstr>1.10.11</vt:lpstr>
      <vt:lpstr>1.10.12</vt:lpstr>
      <vt:lpstr>1.10.13</vt:lpstr>
      <vt:lpstr>1.10.14</vt:lpstr>
      <vt:lpstr>1.10.15</vt:lpstr>
      <vt:lpstr>1.10.16.</vt:lpstr>
      <vt:lpstr>1.10.17</vt:lpstr>
      <vt:lpstr>1.10.18</vt:lpstr>
      <vt:lpstr>1.10.19</vt:lpstr>
      <vt:lpstr>1.10.20</vt:lpstr>
      <vt:lpstr>1.10.21</vt:lpstr>
      <vt:lpstr>1.10.22</vt:lpstr>
      <vt:lpstr>1.10.23</vt:lpstr>
      <vt:lpstr>1.10.24.</vt:lpstr>
      <vt:lpstr>1.10.25</vt:lpstr>
      <vt:lpstr>1.10.26.</vt:lpstr>
      <vt:lpstr>1.10.27.</vt:lpstr>
      <vt:lpstr>1.10.28.</vt:lpstr>
      <vt:lpstr>1.10.29.</vt:lpstr>
      <vt:lpstr>1.10.30.</vt:lpstr>
      <vt:lpstr>1.10.31</vt:lpstr>
      <vt:lpstr>1.10.32</vt:lpstr>
      <vt:lpstr>1.10.33</vt:lpstr>
      <vt:lpstr>1.10.34.</vt:lpstr>
      <vt:lpstr>1.10.35.</vt:lpstr>
      <vt:lpstr>1.10.36.</vt:lpstr>
      <vt:lpstr>1.10.37.</vt:lpstr>
      <vt:lpstr>1.10.38</vt:lpstr>
      <vt:lpstr>1.10.39</vt:lpstr>
      <vt:lpstr>1.10.40</vt:lpstr>
      <vt:lpstr>1.10.42.</vt:lpstr>
      <vt:lpstr>1.10.43</vt:lpstr>
      <vt:lpstr>1.10.44</vt:lpstr>
      <vt:lpstr>1.10.45.</vt:lpstr>
      <vt:lpstr>1.10.46.</vt:lpstr>
      <vt:lpstr>1.10.47.</vt:lpstr>
      <vt:lpstr>1.10.48.</vt:lpstr>
      <vt:lpstr>1.10.49.</vt:lpstr>
      <vt:lpstr>1.10.50.</vt:lpstr>
      <vt:lpstr>1.10.51.</vt:lpstr>
      <vt:lpstr>1.10.52.</vt:lpstr>
      <vt:lpstr>1.10.53.</vt:lpstr>
      <vt:lpstr>1.10.54.</vt:lpstr>
      <vt:lpstr>1.10.55.</vt:lpstr>
      <vt:lpstr>1.10.56.</vt:lpstr>
      <vt:lpstr>1.10.57.</vt:lpstr>
      <vt:lpstr>1.10.58.</vt:lpstr>
      <vt:lpstr>1.10.59.</vt:lpstr>
      <vt:lpstr>1.10.60.</vt:lpstr>
      <vt:lpstr>1.10.61</vt:lpstr>
      <vt:lpstr>1.10.62</vt:lpstr>
      <vt:lpstr>1.10.63</vt:lpstr>
      <vt:lpstr>1.10.64</vt:lpstr>
      <vt:lpstr>1.10.65</vt:lpstr>
      <vt:lpstr>1.10.66</vt:lpstr>
      <vt:lpstr>1.10.67</vt:lpstr>
      <vt:lpstr>1.10.68</vt:lpstr>
      <vt:lpstr>Лист1</vt:lpstr>
    </vt:vector>
  </TitlesOfParts>
  <Company>Управление ветеринарии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Присяжнюк Татьяна Анатольевна</dc:creator>
  <cp:lastModifiedBy>Виктория Колесникова</cp:lastModifiedBy>
  <cp:lastPrinted>2025-09-12T04:08:28Z</cp:lastPrinted>
  <dcterms:created xsi:type="dcterms:W3CDTF">2011-09-01T04:36:54Z</dcterms:created>
  <dcterms:modified xsi:type="dcterms:W3CDTF">2025-09-12T04:45:58Z</dcterms:modified>
</cp:coreProperties>
</file>