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5EDDB75F-6D71-40AC-9CEB-536DC80BE1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6.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6" l="1"/>
  <c r="G26" i="16"/>
  <c r="E26" i="16"/>
  <c r="E25" i="16"/>
  <c r="E23" i="16" s="1"/>
  <c r="E24" i="16"/>
  <c r="D24" i="16"/>
  <c r="H24" i="16" s="1"/>
  <c r="C24" i="16"/>
  <c r="F23" i="16"/>
  <c r="D23" i="16"/>
  <c r="D21" i="16" s="1"/>
  <c r="C23" i="16"/>
  <c r="C21" i="16" s="1"/>
  <c r="C19" i="16" s="1"/>
  <c r="C17" i="16" s="1"/>
  <c r="F21" i="16"/>
  <c r="H20" i="16"/>
  <c r="G20" i="16"/>
  <c r="E20" i="16"/>
  <c r="E19" i="16"/>
  <c r="E17" i="16" s="1"/>
  <c r="G18" i="16"/>
  <c r="F17" i="16"/>
  <c r="D17" i="16"/>
  <c r="G16" i="16"/>
  <c r="E15" i="16"/>
  <c r="H15" i="16" s="1"/>
  <c r="D15" i="16"/>
  <c r="D9" i="16" s="1"/>
  <c r="C15" i="16"/>
  <c r="G14" i="16"/>
  <c r="G13" i="16"/>
  <c r="E12" i="16"/>
  <c r="H12" i="16" s="1"/>
  <c r="H11" i="16"/>
  <c r="E11" i="16"/>
  <c r="G11" i="16" s="1"/>
  <c r="F9" i="16"/>
  <c r="F27" i="16" s="1"/>
  <c r="E27" i="16" s="1"/>
  <c r="G27" i="16" s="1"/>
  <c r="C9" i="16" l="1"/>
  <c r="H17" i="16"/>
  <c r="G17" i="16"/>
  <c r="H23" i="16"/>
  <c r="G23" i="16"/>
  <c r="E21" i="16"/>
  <c r="G24" i="16"/>
  <c r="E9" i="16"/>
  <c r="H9" i="16" s="1"/>
  <c r="G25" i="16"/>
  <c r="H25" i="16"/>
  <c r="G15" i="16"/>
  <c r="G9" i="16" s="1"/>
  <c r="G19" i="16"/>
  <c r="H19" i="16"/>
  <c r="G12" i="16"/>
  <c r="H21" i="16" l="1"/>
  <c r="G21" i="16"/>
</calcChain>
</file>

<file path=xl/sharedStrings.xml><?xml version="1.0" encoding="utf-8"?>
<sst xmlns="http://schemas.openxmlformats.org/spreadsheetml/2006/main" count="47" uniqueCount="46">
  <si>
    <t>№ п/п</t>
  </si>
  <si>
    <t>Наименование</t>
  </si>
  <si>
    <t>2.</t>
  </si>
  <si>
    <t>в том числе:</t>
  </si>
  <si>
    <t>в том числе от следующих видов доходов:</t>
  </si>
  <si>
    <t>2.2.</t>
  </si>
  <si>
    <t>2.1.</t>
  </si>
  <si>
    <t>2.1.1.</t>
  </si>
  <si>
    <t>2.1.2.</t>
  </si>
  <si>
    <t xml:space="preserve">Часть общих доходов местного бюджета в размере, устанавливаемом решением о местном бюджете </t>
  </si>
  <si>
    <t>тыс. рублей</t>
  </si>
  <si>
    <t>Обеспечение, реконструкция   капитального ремонта, содержание и ремонт автомобильных дорог  местного значения</t>
  </si>
  <si>
    <t>1.1.</t>
  </si>
  <si>
    <t>1.2.</t>
  </si>
  <si>
    <t>1.3.</t>
  </si>
  <si>
    <t>1.4.</t>
  </si>
  <si>
    <t>1.5.</t>
  </si>
  <si>
    <t>1.6.</t>
  </si>
  <si>
    <t>1.7.</t>
  </si>
  <si>
    <t>1.8.</t>
  </si>
  <si>
    <t>1.7.1.</t>
  </si>
  <si>
    <t>РАСХОДЫ</t>
  </si>
  <si>
    <t>Транспортный налог</t>
  </si>
  <si>
    <t>Поступления в виде субсидий и иных межбюджетных трансфертов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</si>
  <si>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</si>
  <si>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 xml:space="preserve">Налога, взимаемого в связи с применением упрощенной системы налогообложения </t>
  </si>
  <si>
    <t>Остатки бюджетных ассигнований на 01 января текущего финансового года, обеспеченные доходами</t>
  </si>
  <si>
    <t>Содержание автомобильных дорог местного значения</t>
  </si>
  <si>
    <t xml:space="preserve">Капитальный  ремонт и ремонт дворовых территорий и проездов к ним 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</si>
  <si>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</si>
  <si>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>Поступления сумм в счет возмещения вреда, причиняемого автомобильным дорогам местного значения тяжеловесными транспортными средствами</t>
  </si>
  <si>
    <t>Штрафы за нарушение правил движения тяжеловесного и (или) крупногабаритного транспортного средства</t>
  </si>
  <si>
    <t>Исполнение сметы  доходов и расходов</t>
  </si>
  <si>
    <t xml:space="preserve"> муниципального дорожного фонда муниципального образования </t>
  </si>
  <si>
    <t>Отклонение ("-" неисполнено, "+" перевыполнено)</t>
  </si>
  <si>
    <t>в тыс. рублей</t>
  </si>
  <si>
    <t>в рублях</t>
  </si>
  <si>
    <t>1. ДОХОДЫ - всего</t>
  </si>
  <si>
    <t>3.</t>
  </si>
  <si>
    <t>Первоначаль-ный план на 01.01.2025</t>
  </si>
  <si>
    <t>Остаток на 01.01.2026</t>
  </si>
  <si>
    <t xml:space="preserve">Капитальный ремонт и (или) ремонт автомобильных дорог общего пользования населенных пунктов  (устройство пешеходных ограждений общей протяженностью 1 000 м) </t>
  </si>
  <si>
    <t>% исполнения</t>
  </si>
  <si>
    <t>Ногликский муниципальный округ Сахалинской области на 01.06.2025</t>
  </si>
  <si>
    <t>Уточненный план на 01.06.2025</t>
  </si>
  <si>
    <t>Исполнено на 01.06.2025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</si>
</sst>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164" fontId="3" fillId="0" borderId="0" xfId="0" applyNumberFormat="1" applyFont="1"/>
    <xf numFmtId="0" fontId="3" fillId="0" borderId="1" xfId="0" applyFont="1" applyBorder="1" applyAlignment="1">
      <alignment horizontal="justify" vertical="top" wrapText="1"/>
    </xf>
    <xf numFmtId="164" fontId="2" fillId="2" borderId="0" xfId="0" applyNumberFormat="1" applyFont="1" applyFill="1"/>
    <xf numFmtId="0" fontId="2" fillId="0" borderId="0" xfId="0" applyFont="1" applyAlignment="1">
      <alignment horizontal="center"/>
    </xf>
    <xf numFmtId="0" fontId="5" fillId="0" borderId="0" xfId="0" applyFont="1"/>
    <xf numFmtId="0" fontId="3" fillId="2" borderId="0" xfId="0" applyFont="1" applyFill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justify" vertical="top"/>
    </xf>
    <xf numFmtId="164" fontId="2" fillId="0" borderId="1" xfId="0" applyNumberFormat="1" applyFont="1" applyBorder="1" applyAlignment="1">
      <alignment vertical="top"/>
    </xf>
    <xf numFmtId="164" fontId="3" fillId="2" borderId="1" xfId="0" applyNumberFormat="1" applyFont="1" applyFill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164" fontId="2" fillId="2" borderId="1" xfId="0" applyNumberFormat="1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top"/>
    </xf>
    <xf numFmtId="164" fontId="3" fillId="2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4" fontId="8" fillId="0" borderId="1" xfId="0" applyNumberFormat="1" applyFont="1" applyBorder="1"/>
    <xf numFmtId="4" fontId="7" fillId="2" borderId="1" xfId="0" applyNumberFormat="1" applyFont="1" applyFill="1" applyBorder="1" applyAlignment="1">
      <alignment horizontal="right"/>
    </xf>
    <xf numFmtId="164" fontId="6" fillId="0" borderId="1" xfId="0" applyNumberFormat="1" applyFont="1" applyBorder="1" applyAlignment="1">
      <alignment vertical="top"/>
    </xf>
    <xf numFmtId="4" fontId="6" fillId="2" borderId="1" xfId="0" applyNumberFormat="1" applyFont="1" applyFill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4" fontId="3" fillId="2" borderId="1" xfId="0" applyNumberFormat="1" applyFont="1" applyFill="1" applyBorder="1" applyAlignment="1">
      <alignment vertical="top"/>
    </xf>
    <xf numFmtId="4" fontId="3" fillId="2" borderId="1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4" fontId="3" fillId="2" borderId="1" xfId="0" applyNumberFormat="1" applyFont="1" applyFill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" fontId="2" fillId="2" borderId="1" xfId="0" applyNumberFormat="1" applyFont="1" applyFill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vertical="top"/>
    </xf>
    <xf numFmtId="165" fontId="2" fillId="0" borderId="1" xfId="0" applyNumberFormat="1" applyFont="1" applyBorder="1" applyAlignment="1">
      <alignment vertical="top"/>
    </xf>
    <xf numFmtId="165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justify" vertical="top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7" fillId="2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68EA8-3739-4479-98C9-2A44DD3BB688}">
  <dimension ref="A1:H40"/>
  <sheetViews>
    <sheetView tabSelected="1" zoomScaleNormal="100" workbookViewId="0">
      <selection activeCell="L11" sqref="L11"/>
    </sheetView>
  </sheetViews>
  <sheetFormatPr defaultColWidth="9.140625" defaultRowHeight="15.75" x14ac:dyDescent="0.25"/>
  <cols>
    <col min="1" max="1" width="8.140625" style="22" customWidth="1"/>
    <col min="2" max="2" width="55" style="21" customWidth="1"/>
    <col min="3" max="3" width="12.7109375" style="1" customWidth="1"/>
    <col min="4" max="4" width="13.28515625" style="1" customWidth="1"/>
    <col min="5" max="5" width="12.7109375" style="1" customWidth="1"/>
    <col min="6" max="6" width="14.5703125" style="1" customWidth="1"/>
    <col min="7" max="7" width="18.28515625" style="1" customWidth="1"/>
    <col min="8" max="8" width="14.5703125" style="42" customWidth="1"/>
    <col min="9" max="16384" width="9.140625" style="1"/>
  </cols>
  <sheetData>
    <row r="1" spans="1:8" s="7" customFormat="1" x14ac:dyDescent="0.25">
      <c r="A1" s="47" t="s">
        <v>32</v>
      </c>
      <c r="B1" s="47"/>
      <c r="C1" s="47"/>
      <c r="D1" s="47"/>
      <c r="E1" s="47"/>
      <c r="F1" s="47"/>
      <c r="G1" s="47"/>
      <c r="H1" s="42"/>
    </row>
    <row r="2" spans="1:8" s="7" customFormat="1" x14ac:dyDescent="0.25">
      <c r="A2" s="47" t="s">
        <v>33</v>
      </c>
      <c r="B2" s="47"/>
      <c r="C2" s="47"/>
      <c r="D2" s="47"/>
      <c r="E2" s="47"/>
      <c r="F2" s="47"/>
      <c r="G2" s="47"/>
      <c r="H2" s="42"/>
    </row>
    <row r="3" spans="1:8" s="7" customFormat="1" x14ac:dyDescent="0.25">
      <c r="A3" s="47" t="s">
        <v>43</v>
      </c>
      <c r="B3" s="47"/>
      <c r="C3" s="47"/>
      <c r="D3" s="47"/>
      <c r="E3" s="47"/>
      <c r="F3" s="47"/>
      <c r="G3" s="47"/>
      <c r="H3" s="42"/>
    </row>
    <row r="4" spans="1:8" s="7" customFormat="1" x14ac:dyDescent="0.25">
      <c r="A4" s="19"/>
      <c r="B4" s="19"/>
      <c r="C4" s="6"/>
      <c r="D4" s="6"/>
      <c r="E4" s="6"/>
      <c r="H4" s="42"/>
    </row>
    <row r="5" spans="1:8" s="7" customFormat="1" x14ac:dyDescent="0.25">
      <c r="A5" s="22"/>
      <c r="B5" s="8"/>
      <c r="C5" s="1"/>
      <c r="D5" s="1"/>
      <c r="F5" s="48" t="s">
        <v>10</v>
      </c>
      <c r="G5" s="48"/>
      <c r="H5" s="42"/>
    </row>
    <row r="6" spans="1:8" s="7" customFormat="1" ht="17.45" customHeight="1" x14ac:dyDescent="0.25">
      <c r="A6" s="49" t="s">
        <v>0</v>
      </c>
      <c r="B6" s="50" t="s">
        <v>1</v>
      </c>
      <c r="C6" s="51" t="s">
        <v>39</v>
      </c>
      <c r="D6" s="53" t="s">
        <v>44</v>
      </c>
      <c r="E6" s="55" t="s">
        <v>45</v>
      </c>
      <c r="F6" s="55"/>
      <c r="G6" s="49" t="s">
        <v>34</v>
      </c>
      <c r="H6" s="45" t="s">
        <v>42</v>
      </c>
    </row>
    <row r="7" spans="1:8" s="7" customFormat="1" ht="7.15" customHeight="1" x14ac:dyDescent="0.25">
      <c r="A7" s="49"/>
      <c r="B7" s="50"/>
      <c r="C7" s="52"/>
      <c r="D7" s="54"/>
      <c r="E7" s="55"/>
      <c r="F7" s="55"/>
      <c r="G7" s="49"/>
      <c r="H7" s="45"/>
    </row>
    <row r="8" spans="1:8" s="7" customFormat="1" ht="31.5" x14ac:dyDescent="0.25">
      <c r="A8" s="49"/>
      <c r="B8" s="50"/>
      <c r="C8" s="52"/>
      <c r="D8" s="54"/>
      <c r="E8" s="23" t="s">
        <v>35</v>
      </c>
      <c r="F8" s="24" t="s">
        <v>36</v>
      </c>
      <c r="G8" s="49"/>
      <c r="H8" s="45"/>
    </row>
    <row r="9" spans="1:8" x14ac:dyDescent="0.25">
      <c r="A9" s="25"/>
      <c r="B9" s="2" t="s">
        <v>37</v>
      </c>
      <c r="C9" s="14">
        <f>C11+C12+C13+C14+C15+C16+C17+C20</f>
        <v>170375.09999999998</v>
      </c>
      <c r="D9" s="31">
        <f>D11+D12+D13+D14+D15+D16+D17+D20</f>
        <v>170375.1</v>
      </c>
      <c r="E9" s="32">
        <f>E11+E12+E13+E14+E15+E16+E17+E20</f>
        <v>71758.980619999988</v>
      </c>
      <c r="F9" s="32">
        <f>F11+F12+F13+F14+F15+F16+F17+F20</f>
        <v>71758980.620000005</v>
      </c>
      <c r="G9" s="32">
        <f>G11+G12+G13+G14+G15+G16+G17+G20</f>
        <v>-98616.119380000018</v>
      </c>
      <c r="H9" s="43">
        <f>E9/D9%</f>
        <v>42.118232429504069</v>
      </c>
    </row>
    <row r="10" spans="1:8" x14ac:dyDescent="0.25">
      <c r="A10" s="10"/>
      <c r="B10" s="4" t="s">
        <v>3</v>
      </c>
      <c r="C10" s="11"/>
      <c r="D10" s="11"/>
      <c r="E10" s="33"/>
      <c r="F10" s="33"/>
      <c r="G10" s="33"/>
      <c r="H10" s="11"/>
    </row>
    <row r="11" spans="1:8" ht="94.5" x14ac:dyDescent="0.25">
      <c r="A11" s="10" t="s">
        <v>12</v>
      </c>
      <c r="B11" s="2" t="s">
        <v>29</v>
      </c>
      <c r="C11" s="15">
        <v>12340.6</v>
      </c>
      <c r="D11" s="15">
        <v>12340.6</v>
      </c>
      <c r="E11" s="34">
        <f>F11/1000</f>
        <v>4986.3039600000002</v>
      </c>
      <c r="F11" s="33">
        <v>4986303.96</v>
      </c>
      <c r="G11" s="33">
        <f>E11-D11</f>
        <v>-7354.2960400000002</v>
      </c>
      <c r="H11" s="44">
        <f t="shared" ref="H11:H26" si="0">E11/D11%</f>
        <v>40.405684974798632</v>
      </c>
    </row>
    <row r="12" spans="1:8" x14ac:dyDescent="0.25">
      <c r="A12" s="10" t="s">
        <v>13</v>
      </c>
      <c r="B12" s="2" t="s">
        <v>22</v>
      </c>
      <c r="C12" s="15">
        <v>27121</v>
      </c>
      <c r="D12" s="15">
        <v>27121</v>
      </c>
      <c r="E12" s="35">
        <f>F12/1000</f>
        <v>6216.4970499999999</v>
      </c>
      <c r="F12" s="33">
        <v>6216497.0499999998</v>
      </c>
      <c r="G12" s="33">
        <f t="shared" ref="G12:G20" si="1">E12-D12</f>
        <v>-20904.502950000002</v>
      </c>
      <c r="H12" s="44">
        <f t="shared" si="0"/>
        <v>22.921341580325212</v>
      </c>
    </row>
    <row r="13" spans="1:8" ht="63" x14ac:dyDescent="0.25">
      <c r="A13" s="10" t="s">
        <v>14</v>
      </c>
      <c r="B13" s="4" t="s">
        <v>30</v>
      </c>
      <c r="C13" s="16">
        <v>0</v>
      </c>
      <c r="D13" s="16">
        <v>0</v>
      </c>
      <c r="E13" s="36">
        <v>0</v>
      </c>
      <c r="F13" s="33">
        <v>0</v>
      </c>
      <c r="G13" s="33">
        <f t="shared" si="1"/>
        <v>0</v>
      </c>
      <c r="H13" s="44"/>
    </row>
    <row r="14" spans="1:8" ht="47.25" x14ac:dyDescent="0.25">
      <c r="A14" s="10" t="s">
        <v>15</v>
      </c>
      <c r="B14" s="2" t="s">
        <v>31</v>
      </c>
      <c r="C14" s="16">
        <v>0</v>
      </c>
      <c r="D14" s="16">
        <v>0</v>
      </c>
      <c r="E14" s="36">
        <v>0</v>
      </c>
      <c r="F14" s="33">
        <v>0</v>
      </c>
      <c r="G14" s="33">
        <f t="shared" si="1"/>
        <v>0</v>
      </c>
      <c r="H14" s="44"/>
    </row>
    <row r="15" spans="1:8" ht="110.25" x14ac:dyDescent="0.25">
      <c r="A15" s="10" t="s">
        <v>16</v>
      </c>
      <c r="B15" s="2" t="s">
        <v>23</v>
      </c>
      <c r="C15" s="15">
        <f>46536+45000</f>
        <v>91536</v>
      </c>
      <c r="D15" s="15">
        <f>46536+45000</f>
        <v>91536</v>
      </c>
      <c r="E15" s="37">
        <f>F15/1000</f>
        <v>21178.676219999998</v>
      </c>
      <c r="F15" s="33">
        <v>21178676.219999999</v>
      </c>
      <c r="G15" s="33">
        <f t="shared" si="1"/>
        <v>-70357.323780000006</v>
      </c>
      <c r="H15" s="44">
        <f t="shared" si="0"/>
        <v>23.136991151022546</v>
      </c>
    </row>
    <row r="16" spans="1:8" ht="78.75" x14ac:dyDescent="0.25">
      <c r="A16" s="10" t="s">
        <v>17</v>
      </c>
      <c r="B16" s="4" t="s">
        <v>24</v>
      </c>
      <c r="C16" s="16">
        <v>0</v>
      </c>
      <c r="D16" s="16">
        <v>0</v>
      </c>
      <c r="E16" s="36">
        <v>0</v>
      </c>
      <c r="F16" s="33">
        <v>0</v>
      </c>
      <c r="G16" s="33">
        <f t="shared" si="1"/>
        <v>0</v>
      </c>
      <c r="H16" s="44"/>
    </row>
    <row r="17" spans="1:8" ht="31.5" x14ac:dyDescent="0.25">
      <c r="A17" s="10" t="s">
        <v>18</v>
      </c>
      <c r="B17" s="4" t="s">
        <v>9</v>
      </c>
      <c r="C17" s="16">
        <f>C19</f>
        <v>39377.499999999978</v>
      </c>
      <c r="D17" s="16">
        <f>D19</f>
        <v>28751</v>
      </c>
      <c r="E17" s="33">
        <f>E19</f>
        <v>28751.05</v>
      </c>
      <c r="F17" s="33">
        <f>F19</f>
        <v>28751050</v>
      </c>
      <c r="G17" s="33">
        <f t="shared" si="1"/>
        <v>4.9999999999272404E-2</v>
      </c>
      <c r="H17" s="44">
        <f t="shared" si="0"/>
        <v>100.00017390699453</v>
      </c>
    </row>
    <row r="18" spans="1:8" x14ac:dyDescent="0.25">
      <c r="A18" s="10"/>
      <c r="B18" s="4" t="s">
        <v>4</v>
      </c>
      <c r="C18" s="17"/>
      <c r="D18" s="17"/>
      <c r="E18" s="38"/>
      <c r="F18" s="33"/>
      <c r="G18" s="33">
        <f t="shared" si="1"/>
        <v>0</v>
      </c>
      <c r="H18" s="44"/>
    </row>
    <row r="19" spans="1:8" ht="31.5" x14ac:dyDescent="0.25">
      <c r="A19" s="10" t="s">
        <v>20</v>
      </c>
      <c r="B19" s="4" t="s">
        <v>25</v>
      </c>
      <c r="C19" s="15">
        <f>C21-C15-C12-C11</f>
        <v>39377.499999999978</v>
      </c>
      <c r="D19" s="15">
        <v>28751</v>
      </c>
      <c r="E19" s="35">
        <f>F19/1000</f>
        <v>28751.05</v>
      </c>
      <c r="F19" s="33">
        <v>28751050</v>
      </c>
      <c r="G19" s="33">
        <f t="shared" si="1"/>
        <v>4.9999999999272404E-2</v>
      </c>
      <c r="H19" s="44">
        <f t="shared" si="0"/>
        <v>100.00017390699453</v>
      </c>
    </row>
    <row r="20" spans="1:8" ht="31.5" x14ac:dyDescent="0.25">
      <c r="A20" s="10" t="s">
        <v>19</v>
      </c>
      <c r="B20" s="4" t="s">
        <v>26</v>
      </c>
      <c r="C20" s="15">
        <v>0</v>
      </c>
      <c r="D20" s="15">
        <v>10626.5</v>
      </c>
      <c r="E20" s="34">
        <f>F20/1000</f>
        <v>10626.453390000001</v>
      </c>
      <c r="F20" s="33">
        <v>10626453.390000001</v>
      </c>
      <c r="G20" s="33">
        <f t="shared" si="1"/>
        <v>-4.6609999999418505E-2</v>
      </c>
      <c r="H20" s="44">
        <f t="shared" si="0"/>
        <v>99.999561379569954</v>
      </c>
    </row>
    <row r="21" spans="1:8" x14ac:dyDescent="0.25">
      <c r="A21" s="12" t="s">
        <v>2</v>
      </c>
      <c r="B21" s="20" t="s">
        <v>21</v>
      </c>
      <c r="C21" s="18">
        <f t="shared" ref="C21:E21" si="2">C23+C26</f>
        <v>170375.09999999998</v>
      </c>
      <c r="D21" s="18">
        <f t="shared" si="2"/>
        <v>170375.09999999998</v>
      </c>
      <c r="E21" s="39">
        <f t="shared" si="2"/>
        <v>47270.711329999998</v>
      </c>
      <c r="F21" s="40">
        <f>F23+F26</f>
        <v>47270711.329999998</v>
      </c>
      <c r="G21" s="40">
        <f>E21-D21</f>
        <v>-123104.38866999999</v>
      </c>
      <c r="H21" s="43">
        <f t="shared" si="0"/>
        <v>27.745082074786755</v>
      </c>
    </row>
    <row r="22" spans="1:8" x14ac:dyDescent="0.25">
      <c r="A22" s="10"/>
      <c r="B22" s="4" t="s">
        <v>3</v>
      </c>
      <c r="C22" s="15"/>
      <c r="D22" s="26"/>
      <c r="E22" s="34"/>
      <c r="F22" s="33"/>
      <c r="G22" s="33"/>
      <c r="H22" s="44"/>
    </row>
    <row r="23" spans="1:8" ht="47.25" x14ac:dyDescent="0.25">
      <c r="A23" s="10" t="s">
        <v>6</v>
      </c>
      <c r="B23" s="13" t="s">
        <v>11</v>
      </c>
      <c r="C23" s="15">
        <f>C24+C25</f>
        <v>117836.09999999999</v>
      </c>
      <c r="D23" s="15">
        <f>D24+D25</f>
        <v>117836.09999999999</v>
      </c>
      <c r="E23" s="34">
        <f>E24+E25</f>
        <v>46672.228139999999</v>
      </c>
      <c r="F23" s="33">
        <f>F24+F25</f>
        <v>46672228.140000001</v>
      </c>
      <c r="G23" s="33">
        <f t="shared" ref="G23:G25" si="3">E23-D23</f>
        <v>-71163.871859999985</v>
      </c>
      <c r="H23" s="44">
        <f t="shared" si="0"/>
        <v>39.607750205582164</v>
      </c>
    </row>
    <row r="24" spans="1:8" ht="31.5" x14ac:dyDescent="0.25">
      <c r="A24" s="10" t="s">
        <v>7</v>
      </c>
      <c r="B24" s="13" t="s">
        <v>27</v>
      </c>
      <c r="C24" s="15">
        <f>46536+62085.9+5170.7</f>
        <v>113792.59999999999</v>
      </c>
      <c r="D24" s="15">
        <f>46536+62085.9+5170.7</f>
        <v>113792.59999999999</v>
      </c>
      <c r="E24" s="34">
        <f>F24/1000</f>
        <v>46672.228139999999</v>
      </c>
      <c r="F24" s="33">
        <v>46672228.140000001</v>
      </c>
      <c r="G24" s="33">
        <f t="shared" si="3"/>
        <v>-67120.371859999985</v>
      </c>
      <c r="H24" s="44">
        <f t="shared" si="0"/>
        <v>41.015169826508931</v>
      </c>
    </row>
    <row r="25" spans="1:8" ht="63" x14ac:dyDescent="0.25">
      <c r="A25" s="10" t="s">
        <v>8</v>
      </c>
      <c r="B25" s="13" t="s">
        <v>41</v>
      </c>
      <c r="C25" s="15">
        <v>4043.5</v>
      </c>
      <c r="D25" s="15">
        <v>4043.5</v>
      </c>
      <c r="E25" s="34">
        <f>F25/1000</f>
        <v>0</v>
      </c>
      <c r="F25" s="33">
        <v>0</v>
      </c>
      <c r="G25" s="33">
        <f t="shared" si="3"/>
        <v>-4043.5</v>
      </c>
      <c r="H25" s="44">
        <f t="shared" si="0"/>
        <v>0</v>
      </c>
    </row>
    <row r="26" spans="1:8" ht="31.5" x14ac:dyDescent="0.25">
      <c r="A26" s="10" t="s">
        <v>5</v>
      </c>
      <c r="B26" s="13" t="s">
        <v>28</v>
      </c>
      <c r="C26" s="16">
        <v>52539</v>
      </c>
      <c r="D26" s="15">
        <v>52539</v>
      </c>
      <c r="E26" s="34">
        <f>F26/1000</f>
        <v>598.48318999999992</v>
      </c>
      <c r="F26" s="33">
        <v>598483.18999999994</v>
      </c>
      <c r="G26" s="33">
        <f>E26-D26</f>
        <v>-51940.516810000001</v>
      </c>
      <c r="H26" s="44">
        <f t="shared" si="0"/>
        <v>1.1391217762043433</v>
      </c>
    </row>
    <row r="27" spans="1:8" customFormat="1" x14ac:dyDescent="0.25">
      <c r="A27" s="27" t="s">
        <v>38</v>
      </c>
      <c r="B27" s="28" t="s">
        <v>40</v>
      </c>
      <c r="C27" s="29"/>
      <c r="D27" s="26"/>
      <c r="E27" s="30">
        <f>F27/1000</f>
        <v>24488.269290000007</v>
      </c>
      <c r="F27" s="30">
        <f>SUM(F9-F21)</f>
        <v>24488269.290000007</v>
      </c>
      <c r="G27" s="41">
        <f>E27</f>
        <v>24488.269290000007</v>
      </c>
      <c r="H27" s="44"/>
    </row>
    <row r="28" spans="1:8" x14ac:dyDescent="0.25">
      <c r="B28" s="46"/>
      <c r="C28" s="3"/>
    </row>
    <row r="29" spans="1:8" x14ac:dyDescent="0.25">
      <c r="B29" s="46"/>
      <c r="C29" s="5"/>
    </row>
    <row r="30" spans="1:8" x14ac:dyDescent="0.25">
      <c r="B30" s="9"/>
      <c r="C30" s="3"/>
    </row>
    <row r="31" spans="1:8" x14ac:dyDescent="0.25">
      <c r="B31" s="9"/>
      <c r="C31" s="3"/>
    </row>
    <row r="32" spans="1:8" x14ac:dyDescent="0.25">
      <c r="B32" s="9"/>
      <c r="C32" s="3"/>
    </row>
    <row r="33" spans="2:3" x14ac:dyDescent="0.25">
      <c r="B33" s="9"/>
      <c r="C33" s="3"/>
    </row>
    <row r="34" spans="2:3" x14ac:dyDescent="0.25">
      <c r="B34" s="9"/>
      <c r="C34" s="3"/>
    </row>
    <row r="35" spans="2:3" x14ac:dyDescent="0.25">
      <c r="B35" s="9"/>
      <c r="C35" s="3"/>
    </row>
    <row r="36" spans="2:3" x14ac:dyDescent="0.25">
      <c r="B36" s="9"/>
      <c r="C36" s="3"/>
    </row>
    <row r="37" spans="2:3" x14ac:dyDescent="0.25">
      <c r="C37" s="3"/>
    </row>
    <row r="38" spans="2:3" x14ac:dyDescent="0.25">
      <c r="C38" s="3"/>
    </row>
    <row r="39" spans="2:3" x14ac:dyDescent="0.25">
      <c r="C39" s="3"/>
    </row>
    <row r="40" spans="2:3" x14ac:dyDescent="0.25">
      <c r="C40" s="3"/>
    </row>
  </sheetData>
  <mergeCells count="12">
    <mergeCell ref="H6:H8"/>
    <mergeCell ref="B28:B29"/>
    <mergeCell ref="A1:G1"/>
    <mergeCell ref="A2:G2"/>
    <mergeCell ref="A3:G3"/>
    <mergeCell ref="F5:G5"/>
    <mergeCell ref="A6:A8"/>
    <mergeCell ref="B6:B8"/>
    <mergeCell ref="C6:C8"/>
    <mergeCell ref="D6:D8"/>
    <mergeCell ref="E6:F7"/>
    <mergeCell ref="G6:G8"/>
  </mergeCells>
  <pageMargins left="1.1811023622047245" right="0.19685039370078741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2025-06-17T23:18:07Z</dcterms:modified>
</cp:coreProperties>
</file>