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095" windowHeight="12270"/>
  </bookViews>
  <sheets>
    <sheet name="Перспектива" sheetId="1" r:id="rId1"/>
  </sheets>
  <definedNames>
    <definedName name="_xlnm.Print_Area" localSheetId="0">Перспектива!$A$1:$P$10</definedName>
  </definedNames>
  <calcPr calcId="124519"/>
</workbook>
</file>

<file path=xl/calcChain.xml><?xml version="1.0" encoding="utf-8"?>
<calcChain xmlns="http://schemas.openxmlformats.org/spreadsheetml/2006/main">
  <c r="E4" i="1"/>
  <c r="F4"/>
  <c r="G4"/>
  <c r="I4"/>
  <c r="K4"/>
  <c r="L4"/>
  <c r="P4"/>
  <c r="O4" s="1"/>
  <c r="Q4" s="1"/>
  <c r="E5"/>
  <c r="F5" s="1"/>
  <c r="G5"/>
  <c r="I5"/>
  <c r="J5"/>
  <c r="K5" s="1"/>
  <c r="L5" s="1"/>
  <c r="P5"/>
  <c r="P7" s="1"/>
  <c r="G6"/>
  <c r="H6"/>
  <c r="E6" s="1"/>
  <c r="J6"/>
  <c r="P6"/>
  <c r="O6" s="1"/>
  <c r="K6" l="1"/>
  <c r="L6" s="1"/>
  <c r="Q6" s="1"/>
  <c r="F6"/>
  <c r="O5"/>
  <c r="Q5" s="1"/>
  <c r="I6"/>
</calcChain>
</file>

<file path=xl/sharedStrings.xml><?xml version="1.0" encoding="utf-8"?>
<sst xmlns="http://schemas.openxmlformats.org/spreadsheetml/2006/main" count="25" uniqueCount="25">
  <si>
    <t>** требуемая тепловая нагрузка котельной с учетом снижения подачи тепла при выходе из строя котла большей мощности с учетом теплопотерь по трассе трубопроводов теплосети и собственных нужд котельной</t>
  </si>
  <si>
    <t>* устанавливается в соответствии с табл. 1 и п. 4.16 СП 89.13330</t>
  </si>
  <si>
    <t>Примечания</t>
  </si>
  <si>
    <t>Всего</t>
  </si>
  <si>
    <t>Котельная Ноглики-2</t>
  </si>
  <si>
    <t>Котельная №16</t>
  </si>
  <si>
    <t>Котельная №2</t>
  </si>
  <si>
    <t>Баланс мощ-ти при выходе из строя котла большей мощ-ти, МВт</t>
  </si>
  <si>
    <t>Суммарная установленная мощность котельной, МВт</t>
  </si>
  <si>
    <t>Мощность котельной при выходе из строя одного из котлов, МВт</t>
  </si>
  <si>
    <t>Единичная мощность котлов, МВт</t>
  </si>
  <si>
    <t>Кол-во устанавливаемых котлов, шт.</t>
  </si>
  <si>
    <r>
      <t>87%</t>
    </r>
    <r>
      <rPr>
        <b/>
        <sz val="10"/>
        <rFont val="Calibri"/>
        <family val="2"/>
        <charset val="204"/>
      </rPr>
      <t>∙</t>
    </r>
    <r>
      <rPr>
        <b/>
        <sz val="10"/>
        <rFont val="Times New Roman"/>
        <family val="1"/>
        <charset val="204"/>
      </rPr>
      <t>Qот+Qтп+Qсн, МВт**</t>
    </r>
  </si>
  <si>
    <r>
      <t>87%</t>
    </r>
    <r>
      <rPr>
        <b/>
        <sz val="10"/>
        <rFont val="Calibri"/>
        <family val="2"/>
        <charset val="204"/>
      </rPr>
      <t>∙</t>
    </r>
    <r>
      <rPr>
        <b/>
        <sz val="10"/>
        <rFont val="Times New Roman"/>
        <family val="1"/>
        <charset val="204"/>
      </rPr>
      <t>Qот+Qтп+Qсн, Гкал/ч**</t>
    </r>
  </si>
  <si>
    <t>Допустимое снижение подачи тепла потребителям при выходе из строя котла большей мощности, %*</t>
  </si>
  <si>
    <t>Суммарная тепловая нагрузка на котельную, МВт</t>
  </si>
  <si>
    <t>Суммарная тепловая нагрузка на котельную, Гкал/ч</t>
  </si>
  <si>
    <r>
      <t>Собственные нужды Qсн=2%</t>
    </r>
    <r>
      <rPr>
        <b/>
        <sz val="10"/>
        <rFont val="Calibri"/>
        <family val="2"/>
        <charset val="204"/>
      </rPr>
      <t>∙</t>
    </r>
    <r>
      <rPr>
        <b/>
        <sz val="10"/>
        <rFont val="Times New Roman"/>
        <family val="1"/>
        <charset val="204"/>
      </rPr>
      <t>Qот, Гкал/ч</t>
    </r>
  </si>
  <si>
    <t>Потери в тепловых сетях Qтп, %</t>
  </si>
  <si>
    <t>Потери в тепловых сетях Qтп, Гкал/ч</t>
  </si>
  <si>
    <t>Прирост тепловой нагрузки, Гкал/ч</t>
  </si>
  <si>
    <t>Присоединенная тепловая нагрузка Qот, Гкал/ч</t>
  </si>
  <si>
    <t>Наименование источника</t>
  </si>
  <si>
    <t>№ п/п</t>
  </si>
  <si>
    <t>Минимальные мощности котельных с учетом перспективного строительства объектов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</si>
</sst>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%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name val="Calibri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164" fontId="3" fillId="0" borderId="1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4" fillId="0" borderId="3" xfId="0" applyFont="1" applyBorder="1"/>
    <xf numFmtId="0" fontId="4" fillId="0" borderId="4" xfId="0" applyFont="1" applyBorder="1"/>
    <xf numFmtId="0" fontId="0" fillId="0" borderId="0" xfId="0" applyFill="1"/>
    <xf numFmtId="164" fontId="0" fillId="0" borderId="0" xfId="0" applyNumberFormat="1" applyFill="1"/>
    <xf numFmtId="164" fontId="5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wrapText="1"/>
    </xf>
    <xf numFmtId="9" fontId="2" fillId="0" borderId="1" xfId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5" fontId="5" fillId="0" borderId="1" xfId="1" applyNumberFormat="1" applyFont="1" applyFill="1" applyBorder="1" applyAlignment="1">
      <alignment horizontal="center" wrapText="1"/>
    </xf>
    <xf numFmtId="0" fontId="2" fillId="0" borderId="1" xfId="0" applyFont="1" applyFill="1" applyBorder="1"/>
    <xf numFmtId="164" fontId="5" fillId="0" borderId="5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 wrapText="1"/>
    </xf>
    <xf numFmtId="9" fontId="2" fillId="0" borderId="5" xfId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wrapText="1"/>
    </xf>
    <xf numFmtId="165" fontId="5" fillId="0" borderId="5" xfId="1" applyNumberFormat="1" applyFont="1" applyFill="1" applyBorder="1" applyAlignment="1">
      <alignment horizontal="center" wrapText="1"/>
    </xf>
    <xf numFmtId="0" fontId="2" fillId="0" borderId="5" xfId="0" applyFont="1" applyBorder="1"/>
    <xf numFmtId="164" fontId="0" fillId="2" borderId="0" xfId="0" applyNumberFormat="1" applyFill="1"/>
    <xf numFmtId="164" fontId="5" fillId="0" borderId="6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 wrapText="1"/>
    </xf>
    <xf numFmtId="9" fontId="2" fillId="0" borderId="6" xfId="1" applyFont="1" applyBorder="1" applyAlignment="1">
      <alignment horizontal="center" wrapText="1"/>
    </xf>
    <xf numFmtId="164" fontId="5" fillId="0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center" wrapText="1"/>
    </xf>
    <xf numFmtId="165" fontId="5" fillId="0" borderId="6" xfId="1" applyNumberFormat="1" applyFont="1" applyFill="1" applyBorder="1" applyAlignment="1">
      <alignment horizontal="center" wrapText="1"/>
    </xf>
    <xf numFmtId="0" fontId="2" fillId="0" borderId="6" xfId="0" applyFont="1" applyBorder="1"/>
    <xf numFmtId="0" fontId="4" fillId="0" borderId="7" xfId="0" applyFont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7" fillId="0" borderId="0" xfId="0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"/>
  <sheetViews>
    <sheetView tabSelected="1" view="pageBreakPreview" zoomScale="90" zoomScaleSheetLayoutView="90" workbookViewId="0">
      <selection activeCell="B4" sqref="B4:B6"/>
    </sheetView>
  </sheetViews>
  <sheetFormatPr defaultRowHeight="15"/>
  <cols>
    <col min="1" max="1" width="5.28515625" customWidth="1"/>
    <col min="2" max="2" width="28.5703125" bestFit="1" customWidth="1"/>
    <col min="8" max="8" width="10.85546875" customWidth="1"/>
    <col min="9" max="9" width="12.140625" customWidth="1"/>
    <col min="10" max="10" width="15.42578125" customWidth="1"/>
    <col min="14" max="15" width="11.42578125" customWidth="1"/>
    <col min="16" max="16" width="11.85546875" customWidth="1"/>
    <col min="17" max="17" width="12.28515625" customWidth="1"/>
  </cols>
  <sheetData>
    <row r="1" spans="1:17" ht="15.75">
      <c r="A1" s="37" t="s">
        <v>24</v>
      </c>
      <c r="B1" s="1"/>
    </row>
    <row r="2" spans="1:17" ht="102.75">
      <c r="A2" s="35" t="s">
        <v>23</v>
      </c>
      <c r="B2" s="35" t="s">
        <v>22</v>
      </c>
      <c r="C2" s="35" t="s">
        <v>21</v>
      </c>
      <c r="D2" s="35" t="s">
        <v>20</v>
      </c>
      <c r="E2" s="35" t="s">
        <v>19</v>
      </c>
      <c r="F2" s="35" t="s">
        <v>18</v>
      </c>
      <c r="G2" s="35" t="s">
        <v>17</v>
      </c>
      <c r="H2" s="35" t="s">
        <v>16</v>
      </c>
      <c r="I2" s="35" t="s">
        <v>15</v>
      </c>
      <c r="J2" s="35" t="s">
        <v>14</v>
      </c>
      <c r="K2" s="35" t="s">
        <v>13</v>
      </c>
      <c r="L2" s="35" t="s">
        <v>12</v>
      </c>
      <c r="M2" s="35" t="s">
        <v>11</v>
      </c>
      <c r="N2" s="35" t="s">
        <v>10</v>
      </c>
      <c r="O2" s="35" t="s">
        <v>9</v>
      </c>
      <c r="P2" s="35" t="s">
        <v>8</v>
      </c>
      <c r="Q2" s="36" t="s">
        <v>7</v>
      </c>
    </row>
    <row r="3" spans="1:17">
      <c r="A3" s="35">
        <v>1</v>
      </c>
      <c r="B3" s="35">
        <v>2</v>
      </c>
      <c r="C3" s="35">
        <v>3</v>
      </c>
      <c r="D3" s="35">
        <v>4</v>
      </c>
      <c r="E3" s="35">
        <v>5</v>
      </c>
      <c r="F3" s="35">
        <v>6</v>
      </c>
      <c r="G3" s="35">
        <v>7</v>
      </c>
      <c r="H3" s="35">
        <v>8</v>
      </c>
      <c r="I3" s="35">
        <v>9</v>
      </c>
      <c r="J3" s="35">
        <v>10</v>
      </c>
      <c r="K3" s="35">
        <v>11</v>
      </c>
      <c r="L3" s="35">
        <v>12</v>
      </c>
      <c r="M3" s="35">
        <v>13</v>
      </c>
      <c r="N3" s="35">
        <v>14</v>
      </c>
      <c r="O3" s="35">
        <v>15</v>
      </c>
      <c r="P3" s="35">
        <v>16</v>
      </c>
    </row>
    <row r="4" spans="1:17">
      <c r="A4" s="28">
        <v>1</v>
      </c>
      <c r="B4" s="34" t="s">
        <v>6</v>
      </c>
      <c r="C4" s="32">
        <v>0.44400000000000001</v>
      </c>
      <c r="D4" s="32">
        <v>0</v>
      </c>
      <c r="E4" s="32">
        <f>H4-C4-G4</f>
        <v>5.8120000000000005E-2</v>
      </c>
      <c r="F4" s="33">
        <f>E4/C4</f>
        <v>0.13090090090090092</v>
      </c>
      <c r="G4" s="29">
        <f>C4*2%</f>
        <v>8.8800000000000007E-3</v>
      </c>
      <c r="H4" s="32">
        <v>0.51100000000000001</v>
      </c>
      <c r="I4" s="31">
        <f>H4*1.163</f>
        <v>0.59429300000000007</v>
      </c>
      <c r="J4" s="30">
        <v>0.87</v>
      </c>
      <c r="K4" s="29">
        <f>C4*J4+E4+2%*C4</f>
        <v>0.45328000000000002</v>
      </c>
      <c r="L4" s="29">
        <f>K4*1.163</f>
        <v>0.52716464000000007</v>
      </c>
      <c r="M4" s="28">
        <v>2</v>
      </c>
      <c r="N4" s="27">
        <v>0.6</v>
      </c>
      <c r="O4" s="26">
        <f>P4-N4</f>
        <v>0.6</v>
      </c>
      <c r="P4" s="26">
        <f>M4*N4</f>
        <v>1.2</v>
      </c>
      <c r="Q4" s="25">
        <f>O4-L4</f>
        <v>7.2835359999999905E-2</v>
      </c>
    </row>
    <row r="5" spans="1:17" s="7" customFormat="1">
      <c r="A5" s="19">
        <v>2</v>
      </c>
      <c r="B5" s="24" t="s">
        <v>5</v>
      </c>
      <c r="C5" s="22">
        <v>0.434</v>
      </c>
      <c r="D5" s="22">
        <v>0</v>
      </c>
      <c r="E5" s="22">
        <f>H5-C5-G5</f>
        <v>5.1319999999999998E-2</v>
      </c>
      <c r="F5" s="23">
        <f>E5/C5</f>
        <v>0.11824884792626728</v>
      </c>
      <c r="G5" s="20">
        <f>C5*2%</f>
        <v>8.6800000000000002E-3</v>
      </c>
      <c r="H5" s="22">
        <v>0.49399999999999999</v>
      </c>
      <c r="I5" s="20">
        <f>H5*1.163</f>
        <v>0.57452199999999998</v>
      </c>
      <c r="J5" s="21">
        <f>J4</f>
        <v>0.87</v>
      </c>
      <c r="K5" s="20">
        <f>C5*J5+E5+2%*C5</f>
        <v>0.43757999999999997</v>
      </c>
      <c r="L5" s="20">
        <f>K5*1.163</f>
        <v>0.50890553999999999</v>
      </c>
      <c r="M5" s="19">
        <v>2</v>
      </c>
      <c r="N5" s="18">
        <v>0.6</v>
      </c>
      <c r="O5" s="17">
        <f>P5-N5</f>
        <v>0.6</v>
      </c>
      <c r="P5" s="17">
        <f>M5*N5</f>
        <v>1.2</v>
      </c>
      <c r="Q5" s="8">
        <f>O5-L5</f>
        <v>9.1094459999999988E-2</v>
      </c>
    </row>
    <row r="6" spans="1:17" s="7" customFormat="1">
      <c r="A6" s="11">
        <v>3</v>
      </c>
      <c r="B6" s="16" t="s">
        <v>4</v>
      </c>
      <c r="C6" s="14">
        <v>2.14</v>
      </c>
      <c r="D6" s="14">
        <v>8.9999999999999993E-3</v>
      </c>
      <c r="E6" s="14">
        <f>H6-C6-G6</f>
        <v>0.3921999999999996</v>
      </c>
      <c r="F6" s="15">
        <f>E6/C6</f>
        <v>0.18327102803738299</v>
      </c>
      <c r="G6" s="12">
        <f>C6*2%</f>
        <v>4.2800000000000005E-2</v>
      </c>
      <c r="H6" s="14">
        <f>2.566+D6</f>
        <v>2.5749999999999997</v>
      </c>
      <c r="I6" s="12">
        <f>H6*1.163</f>
        <v>2.9947249999999999</v>
      </c>
      <c r="J6" s="13">
        <f>J4</f>
        <v>0.87</v>
      </c>
      <c r="K6" s="12">
        <f>C6*J6+E6+2%*C6</f>
        <v>2.2967999999999997</v>
      </c>
      <c r="L6" s="12">
        <f>K6*1.163</f>
        <v>2.6711783999999996</v>
      </c>
      <c r="M6" s="11">
        <v>3</v>
      </c>
      <c r="N6" s="10">
        <v>1.4</v>
      </c>
      <c r="O6" s="9">
        <f>P6-N6</f>
        <v>2.7999999999999994</v>
      </c>
      <c r="P6" s="9">
        <f>M6*N6</f>
        <v>4.1999999999999993</v>
      </c>
      <c r="Q6" s="8">
        <f>O6-L6</f>
        <v>0.12882159999999976</v>
      </c>
    </row>
    <row r="7" spans="1:17">
      <c r="A7" s="6"/>
      <c r="B7" s="5" t="s">
        <v>3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3"/>
      <c r="P7" s="2">
        <f>SUM(P4:P6)</f>
        <v>6.6</v>
      </c>
    </row>
    <row r="8" spans="1:17">
      <c r="A8" s="1" t="s">
        <v>2</v>
      </c>
    </row>
    <row r="9" spans="1:17">
      <c r="A9" s="1" t="s">
        <v>1</v>
      </c>
    </row>
    <row r="10" spans="1:17">
      <c r="A10" s="1" t="s">
        <v>0</v>
      </c>
    </row>
  </sheetData>
  <pageMargins left="0.70866141732283472" right="0.70866141732283472" top="0.74803149606299213" bottom="0.74803149606299213" header="0.31496062992125984" footer="0.31496062992125984"/>
  <pageSetup paperSize="9" scale="73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Перспектива</vt:lpstr>
      <vt:lpstr>Перспектива!Область_печати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2019-07-10T10:40:40Z</dcterms:created>
  <dcterms:modified xsi:type="dcterms:W3CDTF">2019-07-10T10:41:17Z</dcterms:modified>
</cp:coreProperties>
</file>