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C:\Users\anat2\OneDrive\Рабочий стол\Экспериза РЦЦС\Проекты Жилсервис\Ремонт сетей\Корр сети Репина 10, Сов 26\"/>
    </mc:Choice>
  </mc:AlternateContent>
  <xr:revisionPtr revIDLastSave="0" documentId="13_ncr:1_{B7BF9779-7A2F-42FE-887A-14A9CE23975E}" xr6:coauthVersionLast="45" xr6:coauthVersionMax="45" xr10:uidLastSave="{00000000-0000-0000-0000-000000000000}"/>
  <bookViews>
    <workbookView xWindow="-120" yWindow="-120" windowWidth="29040" windowHeight="15840" tabRatio="990" xr2:uid="{00000000-000D-0000-FFFF-FFFF00000000}"/>
  </bookViews>
  <sheets>
    <sheet name="ССРтек" sheetId="2" r:id="rId1"/>
  </sheets>
  <definedNames>
    <definedName name="_xlnm.Print_Titles" localSheetId="0">ССРтек!$18:$22</definedName>
    <definedName name="_xlnm.Print_Area" localSheetId="0">ССРтек!$A$1:$H$51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2" l="1"/>
  <c r="H31" i="2" s="1"/>
  <c r="E29" i="2" l="1"/>
  <c r="D29" i="2"/>
  <c r="H25" i="2"/>
  <c r="G34" i="2" l="1"/>
  <c r="H27" i="2" l="1"/>
  <c r="G32" i="2" l="1"/>
  <c r="H26" i="2" l="1"/>
  <c r="F29" i="2" l="1"/>
  <c r="H28" i="2"/>
  <c r="F32" i="2" l="1"/>
  <c r="F36" i="2" s="1"/>
  <c r="H29" i="2"/>
  <c r="F38" i="2"/>
  <c r="F39" i="2" s="1"/>
  <c r="G35" i="2"/>
  <c r="G36" i="2" s="1"/>
  <c r="H34" i="2"/>
  <c r="F40" i="2" l="1"/>
  <c r="F42" i="2" s="1"/>
  <c r="F43" i="2" s="1"/>
  <c r="F44" i="2" s="1"/>
  <c r="G38" i="2"/>
  <c r="G39" i="2" s="1"/>
  <c r="G40" i="2" s="1"/>
  <c r="G42" i="2" s="1"/>
  <c r="H35" i="2"/>
  <c r="G43" i="2" l="1"/>
  <c r="G44" i="2" s="1"/>
  <c r="E32" i="2" l="1"/>
  <c r="E36" i="2" s="1"/>
  <c r="D32" i="2" l="1"/>
  <c r="E38" i="2"/>
  <c r="E39" i="2" s="1"/>
  <c r="D36" i="2" l="1"/>
  <c r="H36" i="2" s="1"/>
  <c r="H32" i="2"/>
  <c r="E40" i="2"/>
  <c r="E42" i="2" s="1"/>
  <c r="E43" i="2" l="1"/>
  <c r="E44" i="2" s="1"/>
  <c r="D38" i="2" l="1"/>
  <c r="H24" i="2"/>
  <c r="D39" i="2" l="1"/>
  <c r="D40" i="2" s="1"/>
  <c r="D42" i="2" s="1"/>
  <c r="H42" i="2" s="1"/>
  <c r="H38" i="2"/>
  <c r="H39" i="2" s="1"/>
  <c r="H40" i="2" l="1"/>
  <c r="D43" i="2" l="1"/>
  <c r="H43" i="2" l="1"/>
  <c r="D44" i="2"/>
  <c r="H44" i="2" s="1"/>
  <c r="D6" i="2" s="1"/>
</calcChain>
</file>

<file path=xl/sharedStrings.xml><?xml version="1.0" encoding="utf-8"?>
<sst xmlns="http://schemas.openxmlformats.org/spreadsheetml/2006/main" count="58" uniqueCount="56">
  <si>
    <t>(наименование стройки)</t>
  </si>
  <si>
    <t>02-01-01</t>
  </si>
  <si>
    <t>СВОДНЫЙ СМЕТНЫЙ РАСЧЕТ СТОИМОСТИ СТРОИТЕЛЬСТВА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</si>
  <si>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</si>
  <si>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</si>
  <si>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</si>
  <si>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</si>
  <si>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</si>
  <si>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</si>
  <si>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</si>
  <si>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</si>
  <si>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</si>
  <si>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Итого по Главе 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</si>
  <si>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</si>
  <si>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</si>
  <si>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</si>
  <si>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</si>
  <si>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</t>
  </si>
  <si>
    <t>Налоги и обязательные платежи</t>
  </si>
  <si>
    <t>МДС 81-35.2004 п.4.100</t>
  </si>
  <si>
    <t>Итого Налоги</t>
  </si>
  <si>
    <t>Всего по сводному расчету</t>
  </si>
  <si>
    <t xml:space="preserve"> 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</si>
  <si>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</si>
  <si>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</si>
  <si>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</si>
  <si>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</si>
  <si>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тыс. руб.</t>
  </si>
  <si>
    <t xml:space="preserve">Сводный сметный расчет в сумме  </t>
  </si>
  <si>
    <t xml:space="preserve">Глава 2. Основные объекты строительства   </t>
  </si>
  <si>
    <t>Проектные работы</t>
  </si>
  <si>
    <t>Глава 9. Проектные и изыскательские работы, авторский надзор</t>
  </si>
  <si>
    <t>Итого по Главе 9</t>
  </si>
  <si>
    <t>Итого по Главам 1-9</t>
  </si>
  <si>
    <t>Глава 7. Прочие работы и затраты</t>
  </si>
  <si>
    <t>Капитальный ремонт системы водоснабжения</t>
  </si>
  <si>
    <t>Итого по главам 1-7</t>
  </si>
  <si>
    <t>НДС - 20%</t>
  </si>
  <si>
    <t>Капитальный ремонт системы электроснабжения</t>
  </si>
  <si>
    <t>Капитальный ремонт системы водоотведения</t>
  </si>
  <si>
    <t>Капитальный ремонт системы теплоснабжения</t>
  </si>
  <si>
    <t>Капитальный ремонт крыши</t>
  </si>
  <si>
    <t>02-01-08</t>
  </si>
  <si>
    <t>Составлен в базисных ценах ФЕР-2001 в редакции Минстроя РФ (2020г.) с переводом в цены 1 кв. 2020г.</t>
  </si>
  <si>
    <t>«    »________________2020 г.</t>
  </si>
  <si>
    <t>"Утвержден" «    »________________2020 г.</t>
  </si>
  <si>
    <t xml:space="preserve">ТБО Ноглики </t>
  </si>
  <si>
    <r>
      <t xml:space="preserve">Утилизация строительного мусора </t>
    </r>
    <r>
      <rPr>
        <sz val="8"/>
        <rFont val="Arial"/>
        <family val="2"/>
        <charset val="204"/>
      </rPr>
      <t>(тариф 468 руб/м3)</t>
    </r>
  </si>
  <si>
    <t>Капитальный ремонт многоквартирного жилого дома, расположенного по адресу:  пгт. Ноглики, ул. Репина, дом 10</t>
  </si>
  <si>
    <t>ООО "Жилсервис "Ноглики"</t>
  </si>
  <si>
    <t>№02-01-01</t>
  </si>
  <si>
    <t>№02-01-02</t>
  </si>
  <si>
    <t>№02-01-03</t>
  </si>
  <si>
    <t>Договор №007/2020 от 27.04.2020 г.</t>
  </si>
  <si>
    <t>Составил: сметчик                                                              Романенко Е.П.</t>
  </si>
  <si>
    <t>Проверил: руководитель                                                             Ляшков А.Н.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</si>
</sst>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#,##0.00&quot;р. &quot;;\-#,##0.00&quot;р. &quot;;&quot; -&quot;#&quot;р. &quot;;@\ "/>
    <numFmt numFmtId="165" formatCode="0.000"/>
    <numFmt numFmtId="166" formatCode="#,##0.000"/>
    <numFmt numFmtId="167" formatCode="#,##0.000_р_."/>
    <numFmt numFmtId="168" formatCode="#,##0.00_р_."/>
    <numFmt numFmtId="169" formatCode="_-* #,##0.00_р_._-;\-* #,##0.00_р_._-;_-* &quot;-&quot;??_р_._-;_-@_-"/>
  </numFmts>
  <fonts count="3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7">
    <xf numFmtId="0" fontId="0" fillId="0" borderId="0"/>
    <xf numFmtId="164" fontId="22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0" borderId="0"/>
  </cellStyleXfs>
  <cellXfs count="79">
    <xf numFmtId="0" fontId="22" fillId="0" borderId="0" xfId="0" applyFont="1"/>
    <xf numFmtId="0" fontId="0" fillId="0" borderId="0" xfId="0"/>
    <xf numFmtId="0" fontId="23" fillId="0" borderId="11" xfId="0" applyFont="1" applyFill="1" applyBorder="1" applyAlignment="1">
      <alignment horizontal="center" vertical="top" wrapText="1"/>
    </xf>
    <xf numFmtId="0" fontId="22" fillId="0" borderId="0" xfId="0" applyFont="1" applyFill="1"/>
    <xf numFmtId="0" fontId="27" fillId="0" borderId="0" xfId="0" applyFont="1"/>
    <xf numFmtId="0" fontId="22" fillId="0" borderId="0" xfId="0" applyFont="1"/>
    <xf numFmtId="0" fontId="23" fillId="0" borderId="0" xfId="0" applyFont="1" applyFill="1" applyAlignment="1">
      <alignment horizontal="center" vertical="top"/>
    </xf>
    <xf numFmtId="49" fontId="23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0" fontId="23" fillId="0" borderId="12" xfId="0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left" vertical="top"/>
    </xf>
    <xf numFmtId="49" fontId="25" fillId="0" borderId="11" xfId="0" applyNumberFormat="1" applyFont="1" applyFill="1" applyBorder="1" applyAlignment="1">
      <alignment horizontal="left" vertical="top" wrapText="1"/>
    </xf>
    <xf numFmtId="165" fontId="27" fillId="0" borderId="0" xfId="0" applyNumberFormat="1" applyFont="1" applyFill="1"/>
    <xf numFmtId="0" fontId="27" fillId="0" borderId="0" xfId="0" applyFont="1" applyFill="1"/>
    <xf numFmtId="166" fontId="27" fillId="0" borderId="0" xfId="0" applyNumberFormat="1" applyFont="1" applyFill="1"/>
    <xf numFmtId="0" fontId="23" fillId="0" borderId="11" xfId="0" applyFont="1" applyFill="1" applyBorder="1" applyAlignment="1">
      <alignment horizontal="center" vertical="top"/>
    </xf>
    <xf numFmtId="49" fontId="23" fillId="0" borderId="11" xfId="0" applyNumberFormat="1" applyFont="1" applyFill="1" applyBorder="1" applyAlignment="1">
      <alignment horizontal="left" vertical="top"/>
    </xf>
    <xf numFmtId="0" fontId="23" fillId="33" borderId="0" xfId="0" applyFont="1" applyFill="1"/>
    <xf numFmtId="0" fontId="22" fillId="34" borderId="0" xfId="0" applyFont="1" applyFill="1"/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/>
    </xf>
    <xf numFmtId="0" fontId="0" fillId="0" borderId="0" xfId="0" applyFill="1"/>
    <xf numFmtId="0" fontId="23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Alignment="1">
      <alignment horizontal="left" vertical="center"/>
    </xf>
    <xf numFmtId="49" fontId="23" fillId="0" borderId="10" xfId="0" applyNumberFormat="1" applyFont="1" applyFill="1" applyBorder="1" applyAlignment="1">
      <alignment horizontal="left" vertical="top"/>
    </xf>
    <xf numFmtId="0" fontId="23" fillId="0" borderId="10" xfId="0" applyFont="1" applyFill="1" applyBorder="1" applyAlignment="1">
      <alignment horizontal="right" vertical="top"/>
    </xf>
    <xf numFmtId="0" fontId="2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" vertical="center"/>
    </xf>
    <xf numFmtId="0" fontId="23" fillId="0" borderId="0" xfId="0" applyFont="1" applyFill="1"/>
    <xf numFmtId="166" fontId="23" fillId="0" borderId="0" xfId="0" applyNumberFormat="1" applyFont="1" applyFill="1"/>
    <xf numFmtId="49" fontId="23" fillId="0" borderId="11" xfId="0" applyNumberFormat="1" applyFont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top"/>
    </xf>
    <xf numFmtId="0" fontId="23" fillId="0" borderId="0" xfId="0" applyFont="1"/>
    <xf numFmtId="166" fontId="27" fillId="0" borderId="0" xfId="0" applyNumberFormat="1" applyFont="1"/>
    <xf numFmtId="49" fontId="23" fillId="0" borderId="11" xfId="0" applyNumberFormat="1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167" fontId="23" fillId="0" borderId="0" xfId="0" applyNumberFormat="1" applyFont="1"/>
    <xf numFmtId="165" fontId="23" fillId="0" borderId="0" xfId="0" applyNumberFormat="1" applyFont="1"/>
    <xf numFmtId="168" fontId="23" fillId="0" borderId="11" xfId="0" applyNumberFormat="1" applyFont="1" applyFill="1" applyBorder="1" applyAlignment="1">
      <alignment horizontal="right" vertical="top" wrapText="1"/>
    </xf>
    <xf numFmtId="168" fontId="25" fillId="0" borderId="11" xfId="0" applyNumberFormat="1" applyFont="1" applyFill="1" applyBorder="1" applyAlignment="1">
      <alignment horizontal="right" vertical="top" wrapText="1"/>
    </xf>
    <xf numFmtId="168" fontId="25" fillId="0" borderId="11" xfId="0" applyNumberFormat="1" applyFont="1" applyBorder="1" applyAlignment="1">
      <alignment horizontal="right" vertical="top" wrapText="1"/>
    </xf>
    <xf numFmtId="4" fontId="27" fillId="0" borderId="0" xfId="0" applyNumberFormat="1" applyFont="1"/>
    <xf numFmtId="2" fontId="23" fillId="0" borderId="0" xfId="0" applyNumberFormat="1" applyFont="1" applyFill="1" applyAlignment="1">
      <alignment horizontal="center" vertical="center"/>
    </xf>
    <xf numFmtId="49" fontId="23" fillId="0" borderId="11" xfId="0" applyNumberFormat="1" applyFont="1" applyFill="1" applyBorder="1" applyAlignment="1">
      <alignment horizontal="left" vertical="top" wrapText="1"/>
    </xf>
    <xf numFmtId="168" fontId="23" fillId="33" borderId="11" xfId="0" applyNumberFormat="1" applyFont="1" applyFill="1" applyBorder="1" applyAlignment="1">
      <alignment horizontal="righ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169" fontId="23" fillId="0" borderId="11" xfId="0" applyNumberFormat="1" applyFont="1" applyBorder="1" applyAlignment="1">
      <alignment horizontal="right" vertical="top" wrapText="1"/>
    </xf>
    <xf numFmtId="49" fontId="25" fillId="0" borderId="13" xfId="0" applyNumberFormat="1" applyFont="1" applyBorder="1" applyAlignment="1">
      <alignment horizontal="right" vertical="top" wrapText="1"/>
    </xf>
    <xf numFmtId="49" fontId="25" fillId="0" borderId="15" xfId="0" applyNumberFormat="1" applyFont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23" fillId="0" borderId="0" xfId="0" applyFont="1" applyFill="1" applyAlignment="1">
      <alignment horizontal="center" vertical="top" wrapText="1"/>
    </xf>
    <xf numFmtId="0" fontId="25" fillId="0" borderId="11" xfId="0" applyFont="1" applyFill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2" fontId="23" fillId="0" borderId="1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right" vertical="center"/>
    </xf>
    <xf numFmtId="0" fontId="25" fillId="0" borderId="13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5" fillId="0" borderId="13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49" fontId="23" fillId="0" borderId="10" xfId="0" applyNumberFormat="1" applyFont="1" applyBorder="1" applyAlignment="1">
      <alignment horizontal="center" vertical="top"/>
    </xf>
    <xf numFmtId="0" fontId="23" fillId="0" borderId="0" xfId="0" applyFont="1" applyAlignment="1">
      <alignment horizontal="center" vertical="top"/>
    </xf>
    <xf numFmtId="49" fontId="23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right" vertical="top"/>
    </xf>
    <xf numFmtId="0" fontId="30" fillId="0" borderId="0" xfId="96" applyFont="1" applyAlignment="1">
      <alignment horizontal="center" vertical="top" wrapText="1"/>
    </xf>
    <xf numFmtId="49" fontId="31" fillId="0" borderId="0" xfId="96" applyNumberFormat="1" applyFont="1"/>
  </cellXfs>
  <cellStyles count="97">
    <cellStyle name="20% — акцент1" xfId="20" builtinId="30" customBuiltin="1"/>
    <cellStyle name="20% - Акцент1 2" xfId="44" xr:uid="{00000000-0005-0000-0000-000001000000}"/>
    <cellStyle name="20% - Акцент1 3" xfId="57" xr:uid="{00000000-0005-0000-0000-000002000000}"/>
    <cellStyle name="20% - Акцент1 4" xfId="71" xr:uid="{00000000-0005-0000-0000-000003000000}"/>
    <cellStyle name="20% - Акцент1 5" xfId="84" xr:uid="{00000000-0005-0000-0000-000004000000}"/>
    <cellStyle name="20% — акцент2" xfId="24" builtinId="34" customBuiltin="1"/>
    <cellStyle name="20% - Акцент2 2" xfId="46" xr:uid="{00000000-0005-0000-0000-000006000000}"/>
    <cellStyle name="20% - Акцент2 3" xfId="59" xr:uid="{00000000-0005-0000-0000-000007000000}"/>
    <cellStyle name="20% - Акцент2 4" xfId="73" xr:uid="{00000000-0005-0000-0000-000008000000}"/>
    <cellStyle name="20% - Акцент2 5" xfId="86" xr:uid="{00000000-0005-0000-0000-000009000000}"/>
    <cellStyle name="20% — акцент3" xfId="28" builtinId="38" customBuiltin="1"/>
    <cellStyle name="20% - Акцент3 2" xfId="48" xr:uid="{00000000-0005-0000-0000-00000B000000}"/>
    <cellStyle name="20% - Акцент3 3" xfId="61" xr:uid="{00000000-0005-0000-0000-00000C000000}"/>
    <cellStyle name="20% - Акцент3 4" xfId="75" xr:uid="{00000000-0005-0000-0000-00000D000000}"/>
    <cellStyle name="20% - Акцент3 5" xfId="88" xr:uid="{00000000-0005-0000-0000-00000E000000}"/>
    <cellStyle name="20% — акцент4" xfId="32" builtinId="42" customBuiltin="1"/>
    <cellStyle name="20% - Акцент4 2" xfId="50" xr:uid="{00000000-0005-0000-0000-000010000000}"/>
    <cellStyle name="20% - Акцент4 3" xfId="63" xr:uid="{00000000-0005-0000-0000-000011000000}"/>
    <cellStyle name="20% - Акцент4 4" xfId="77" xr:uid="{00000000-0005-0000-0000-000012000000}"/>
    <cellStyle name="20% - Акцент4 5" xfId="90" xr:uid="{00000000-0005-0000-0000-000013000000}"/>
    <cellStyle name="20% — акцент5" xfId="36" builtinId="46" customBuiltin="1"/>
    <cellStyle name="20% - Акцент5 2" xfId="52" xr:uid="{00000000-0005-0000-0000-000015000000}"/>
    <cellStyle name="20% - Акцент5 3" xfId="65" xr:uid="{00000000-0005-0000-0000-000016000000}"/>
    <cellStyle name="20% - Акцент5 4" xfId="79" xr:uid="{00000000-0005-0000-0000-000017000000}"/>
    <cellStyle name="20% - Акцент5 5" xfId="92" xr:uid="{00000000-0005-0000-0000-000018000000}"/>
    <cellStyle name="20% — акцент6" xfId="40" builtinId="50" customBuiltin="1"/>
    <cellStyle name="20% - Акцент6 2" xfId="54" xr:uid="{00000000-0005-0000-0000-00001A000000}"/>
    <cellStyle name="20% - Акцент6 3" xfId="67" xr:uid="{00000000-0005-0000-0000-00001B000000}"/>
    <cellStyle name="20% - Акцент6 4" xfId="81" xr:uid="{00000000-0005-0000-0000-00001C000000}"/>
    <cellStyle name="20% - Акцент6 5" xfId="94" xr:uid="{00000000-0005-0000-0000-00001D000000}"/>
    <cellStyle name="40% — акцент1" xfId="21" builtinId="31" customBuiltin="1"/>
    <cellStyle name="40% - Акцент1 2" xfId="45" xr:uid="{00000000-0005-0000-0000-00001F000000}"/>
    <cellStyle name="40% - Акцент1 3" xfId="58" xr:uid="{00000000-0005-0000-0000-000020000000}"/>
    <cellStyle name="40% - Акцент1 4" xfId="72" xr:uid="{00000000-0005-0000-0000-000021000000}"/>
    <cellStyle name="40% - Акцент1 5" xfId="85" xr:uid="{00000000-0005-0000-0000-000022000000}"/>
    <cellStyle name="40% — акцент2" xfId="25" builtinId="35" customBuiltin="1"/>
    <cellStyle name="40% - Акцент2 2" xfId="47" xr:uid="{00000000-0005-0000-0000-000024000000}"/>
    <cellStyle name="40% - Акцент2 3" xfId="60" xr:uid="{00000000-0005-0000-0000-000025000000}"/>
    <cellStyle name="40% - Акцент2 4" xfId="74" xr:uid="{00000000-0005-0000-0000-000026000000}"/>
    <cellStyle name="40% - Акцент2 5" xfId="87" xr:uid="{00000000-0005-0000-0000-000027000000}"/>
    <cellStyle name="40% — акцент3" xfId="29" builtinId="39" customBuiltin="1"/>
    <cellStyle name="40% - Акцент3 2" xfId="49" xr:uid="{00000000-0005-0000-0000-000029000000}"/>
    <cellStyle name="40% - Акцент3 3" xfId="62" xr:uid="{00000000-0005-0000-0000-00002A000000}"/>
    <cellStyle name="40% - Акцент3 4" xfId="76" xr:uid="{00000000-0005-0000-0000-00002B000000}"/>
    <cellStyle name="40% - Акцент3 5" xfId="89" xr:uid="{00000000-0005-0000-0000-00002C000000}"/>
    <cellStyle name="40% — акцент4" xfId="33" builtinId="43" customBuiltin="1"/>
    <cellStyle name="40% - Акцент4 2" xfId="51" xr:uid="{00000000-0005-0000-0000-00002E000000}"/>
    <cellStyle name="40% - Акцент4 3" xfId="64" xr:uid="{00000000-0005-0000-0000-00002F000000}"/>
    <cellStyle name="40% - Акцент4 4" xfId="78" xr:uid="{00000000-0005-0000-0000-000030000000}"/>
    <cellStyle name="40% - Акцент4 5" xfId="91" xr:uid="{00000000-0005-0000-0000-000031000000}"/>
    <cellStyle name="40% — акцент5" xfId="37" builtinId="47" customBuiltin="1"/>
    <cellStyle name="40% - Акцент5 2" xfId="53" xr:uid="{00000000-0005-0000-0000-000033000000}"/>
    <cellStyle name="40% - Акцент5 3" xfId="66" xr:uid="{00000000-0005-0000-0000-000034000000}"/>
    <cellStyle name="40% - Акцент5 4" xfId="80" xr:uid="{00000000-0005-0000-0000-000035000000}"/>
    <cellStyle name="40% - Акцент5 5" xfId="93" xr:uid="{00000000-0005-0000-0000-000036000000}"/>
    <cellStyle name="40% — акцент6" xfId="41" builtinId="51" customBuiltin="1"/>
    <cellStyle name="40% - Акцент6 2" xfId="55" xr:uid="{00000000-0005-0000-0000-000038000000}"/>
    <cellStyle name="40% - Акцент6 3" xfId="68" xr:uid="{00000000-0005-0000-0000-000039000000}"/>
    <cellStyle name="40% - Акцент6 4" xfId="82" xr:uid="{00000000-0005-0000-0000-00003A000000}"/>
    <cellStyle name="40% - Акцент6 5" xfId="95" xr:uid="{00000000-0005-0000-0000-00003B000000}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69" xr:uid="{00000000-0005-0000-0000-000055000000}"/>
    <cellStyle name="Обычный 2 2" xfId="96" xr:uid="{430FE3D8-CB79-48AF-9105-C54EF90B1E07}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43" xr:uid="{00000000-0005-0000-0000-000059000000}"/>
    <cellStyle name="Примечание 3" xfId="56" xr:uid="{00000000-0005-0000-0000-00005A000000}"/>
    <cellStyle name="Примечание 4" xfId="70" xr:uid="{00000000-0005-0000-0000-00005B000000}"/>
    <cellStyle name="Примечание 5" xfId="83" xr:uid="{00000000-0005-0000-0000-00005C000000}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2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1838325</xdr:colOff>
      <xdr:row>44</xdr:row>
      <xdr:rowOff>19050</xdr:rowOff>
    </xdr:from>
    <xdr:to>
      <xdr:col>2</xdr:col>
      <xdr:colOff>3019425</xdr:colOff>
      <xdr:row>47</xdr:row>
      <xdr:rowOff>95250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74A0C910-F12F-420F-908A-87911BD6A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8039100"/>
          <a:ext cx="11811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1885950</xdr:colOff>
      <xdr:row>47</xdr:row>
      <xdr:rowOff>123825</xdr:rowOff>
    </xdr:from>
    <xdr:to>
      <xdr:col>2</xdr:col>
      <xdr:colOff>3248025</xdr:colOff>
      <xdr:row>53</xdr:row>
      <xdr:rowOff>28575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42A95D51-3500-4C2A-BE83-0881BC240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8667750"/>
          <a:ext cx="13620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60"/>
  <sheetViews>
    <sheetView showZeros="0" tabSelected="1" topLeftCell="A35" zoomScaleNormal="100" zoomScaleSheetLayoutView="100" workbookViewId="0">
      <selection activeCell="L51" sqref="L51"/>
    </sheetView>
  </sheetViews>
  <sheetFormatPr defaultRowHeight="12.75" x14ac:dyDescent="0.2"/>
  <cols>
    <col min="1" max="1" width="5" style="6" customWidth="1"/>
    <col min="2" max="2" width="17.85546875" style="7" customWidth="1"/>
    <col min="3" max="3" width="49.7109375" style="7" customWidth="1"/>
    <col min="4" max="4" width="13.140625" style="8" customWidth="1"/>
    <col min="5" max="5" width="13" style="8" customWidth="1"/>
    <col min="6" max="6" width="13.42578125" style="8" customWidth="1"/>
    <col min="7" max="7" width="13" style="8" customWidth="1"/>
    <col min="8" max="8" width="13.42578125" style="8" customWidth="1"/>
    <col min="9" max="9" width="14.7109375" style="3" customWidth="1"/>
    <col min="10" max="10" width="8.85546875" style="3"/>
  </cols>
  <sheetData>
    <row r="1" spans="1:9" s="1" customFormat="1" x14ac:dyDescent="0.2">
      <c r="A1" s="6"/>
      <c r="B1" s="7"/>
      <c r="C1" s="7"/>
      <c r="D1" s="21"/>
      <c r="E1" s="21"/>
      <c r="F1" s="21"/>
      <c r="G1" s="21"/>
      <c r="H1" s="22" t="s">
        <v>23</v>
      </c>
      <c r="I1" s="23"/>
    </row>
    <row r="2" spans="1:9" s="1" customFormat="1" ht="15.6" customHeight="1" x14ac:dyDescent="0.2">
      <c r="A2" s="6"/>
      <c r="B2" s="7" t="s">
        <v>24</v>
      </c>
      <c r="C2" s="72" t="s">
        <v>49</v>
      </c>
      <c r="D2" s="72"/>
      <c r="E2" s="72"/>
      <c r="F2" s="72"/>
      <c r="G2" s="72"/>
      <c r="H2" s="21"/>
      <c r="I2" s="23"/>
    </row>
    <row r="3" spans="1:9" s="1" customFormat="1" x14ac:dyDescent="0.2">
      <c r="A3" s="6"/>
      <c r="B3" s="7"/>
      <c r="C3" s="7"/>
      <c r="D3" s="25" t="s">
        <v>25</v>
      </c>
      <c r="E3" s="8"/>
      <c r="F3" s="21"/>
      <c r="G3" s="21"/>
      <c r="H3" s="21"/>
      <c r="I3" s="23"/>
    </row>
    <row r="4" spans="1:9" s="1" customFormat="1" x14ac:dyDescent="0.2">
      <c r="A4" s="6"/>
      <c r="B4" s="7" t="s">
        <v>45</v>
      </c>
      <c r="C4" s="26"/>
      <c r="D4" s="21"/>
      <c r="E4" s="25"/>
      <c r="F4" s="21"/>
      <c r="G4" s="21"/>
      <c r="H4" s="21"/>
      <c r="I4" s="23"/>
    </row>
    <row r="5" spans="1:9" s="1" customFormat="1" x14ac:dyDescent="0.2">
      <c r="A5" s="6"/>
      <c r="B5" s="7"/>
      <c r="C5" s="7"/>
      <c r="D5" s="21"/>
      <c r="E5" s="25"/>
      <c r="F5" s="21"/>
      <c r="G5" s="21"/>
      <c r="H5" s="21"/>
      <c r="I5" s="23"/>
    </row>
    <row r="6" spans="1:9" s="1" customFormat="1" x14ac:dyDescent="0.2">
      <c r="A6" s="6"/>
      <c r="B6" s="62" t="s">
        <v>28</v>
      </c>
      <c r="C6" s="62"/>
      <c r="D6" s="47">
        <f>H44</f>
        <v>4842.82</v>
      </c>
      <c r="E6" s="27" t="s">
        <v>27</v>
      </c>
      <c r="F6" s="21"/>
      <c r="G6" s="21"/>
      <c r="H6" s="21"/>
      <c r="I6" s="23"/>
    </row>
    <row r="7" spans="1:9" s="1" customFormat="1" x14ac:dyDescent="0.2">
      <c r="A7" s="6"/>
      <c r="B7" s="7"/>
      <c r="C7" s="28"/>
      <c r="D7" s="24"/>
      <c r="E7" s="29"/>
      <c r="F7" s="24"/>
      <c r="G7" s="24"/>
      <c r="H7" s="21"/>
      <c r="I7" s="23"/>
    </row>
    <row r="8" spans="1:9" s="1" customFormat="1" x14ac:dyDescent="0.2">
      <c r="A8" s="6"/>
      <c r="B8" s="7"/>
      <c r="C8" s="7"/>
      <c r="D8" s="25" t="s">
        <v>26</v>
      </c>
      <c r="E8" s="8"/>
      <c r="F8" s="21"/>
      <c r="G8" s="21"/>
      <c r="H8" s="21"/>
      <c r="I8" s="23"/>
    </row>
    <row r="9" spans="1:9" s="1" customFormat="1" x14ac:dyDescent="0.2">
      <c r="A9" s="6"/>
      <c r="B9" s="7"/>
      <c r="C9" s="7"/>
      <c r="D9" s="21"/>
      <c r="E9" s="25"/>
      <c r="F9" s="21"/>
      <c r="G9" s="21"/>
      <c r="H9" s="21"/>
      <c r="I9" s="23"/>
    </row>
    <row r="10" spans="1:9" s="1" customFormat="1" x14ac:dyDescent="0.2">
      <c r="A10" s="6"/>
      <c r="B10" s="7" t="s">
        <v>44</v>
      </c>
      <c r="C10" s="7"/>
      <c r="D10" s="8"/>
      <c r="E10" s="8"/>
      <c r="F10" s="8"/>
      <c r="G10" s="8"/>
      <c r="H10" s="21"/>
      <c r="I10" s="23"/>
    </row>
    <row r="11" spans="1:9" s="1" customFormat="1" x14ac:dyDescent="0.2">
      <c r="A11" s="6"/>
      <c r="B11" s="7"/>
      <c r="C11" s="7"/>
      <c r="D11" s="8"/>
      <c r="E11" s="8"/>
      <c r="F11" s="8"/>
      <c r="G11" s="21"/>
      <c r="H11" s="21"/>
      <c r="I11" s="23"/>
    </row>
    <row r="12" spans="1:9" s="1" customFormat="1" x14ac:dyDescent="0.2">
      <c r="A12" s="6"/>
      <c r="B12" s="7"/>
      <c r="C12" s="7"/>
      <c r="D12" s="30" t="s">
        <v>2</v>
      </c>
      <c r="E12" s="8"/>
      <c r="F12" s="21"/>
      <c r="G12" s="21"/>
      <c r="H12" s="21"/>
      <c r="I12" s="23"/>
    </row>
    <row r="13" spans="1:9" s="1" customFormat="1" x14ac:dyDescent="0.2">
      <c r="A13" s="6"/>
      <c r="B13" s="7"/>
      <c r="C13" s="7"/>
      <c r="D13" s="31"/>
      <c r="E13" s="8"/>
      <c r="F13" s="21"/>
      <c r="G13" s="21"/>
      <c r="H13" s="21"/>
      <c r="I13" s="23"/>
    </row>
    <row r="14" spans="1:9" s="1" customFormat="1" ht="24.75" customHeight="1" x14ac:dyDescent="0.2">
      <c r="A14" s="6"/>
      <c r="B14" s="61" t="s">
        <v>48</v>
      </c>
      <c r="C14" s="61"/>
      <c r="D14" s="61"/>
      <c r="E14" s="61"/>
      <c r="F14" s="61"/>
      <c r="G14" s="61"/>
      <c r="H14" s="21"/>
      <c r="I14" s="23"/>
    </row>
    <row r="15" spans="1:9" s="1" customFormat="1" x14ac:dyDescent="0.2">
      <c r="A15" s="6"/>
      <c r="B15" s="7"/>
      <c r="C15" s="7"/>
      <c r="D15" s="32" t="s">
        <v>0</v>
      </c>
      <c r="E15" s="8"/>
      <c r="F15" s="21"/>
      <c r="G15" s="21"/>
      <c r="H15" s="21"/>
      <c r="I15" s="23"/>
    </row>
    <row r="16" spans="1:9" s="1" customFormat="1" x14ac:dyDescent="0.2">
      <c r="A16" s="6"/>
      <c r="B16" s="7"/>
      <c r="C16" s="7"/>
      <c r="D16" s="8"/>
      <c r="E16" s="8"/>
      <c r="F16" s="8"/>
      <c r="G16" s="8"/>
      <c r="H16" s="21"/>
      <c r="I16" s="23"/>
    </row>
    <row r="17" spans="1:11" s="1" customFormat="1" x14ac:dyDescent="0.2">
      <c r="A17" s="6"/>
      <c r="B17" s="7" t="s">
        <v>43</v>
      </c>
      <c r="C17" s="7"/>
      <c r="D17" s="31"/>
      <c r="E17" s="21"/>
      <c r="F17" s="21"/>
      <c r="G17" s="21"/>
      <c r="H17" s="21"/>
      <c r="I17" s="23"/>
    </row>
    <row r="18" spans="1:11" s="3" customFormat="1" x14ac:dyDescent="0.2">
      <c r="A18" s="66" t="s">
        <v>3</v>
      </c>
      <c r="B18" s="67" t="s">
        <v>4</v>
      </c>
      <c r="C18" s="67" t="s">
        <v>5</v>
      </c>
      <c r="D18" s="68" t="s">
        <v>6</v>
      </c>
      <c r="E18" s="68"/>
      <c r="F18" s="68"/>
      <c r="G18" s="68"/>
      <c r="H18" s="66" t="s">
        <v>7</v>
      </c>
    </row>
    <row r="19" spans="1:11" s="3" customFormat="1" x14ac:dyDescent="0.2">
      <c r="A19" s="66"/>
      <c r="B19" s="67"/>
      <c r="C19" s="67"/>
      <c r="D19" s="66" t="s">
        <v>8</v>
      </c>
      <c r="E19" s="66" t="s">
        <v>9</v>
      </c>
      <c r="F19" s="66" t="s">
        <v>10</v>
      </c>
      <c r="G19" s="66" t="s">
        <v>11</v>
      </c>
      <c r="H19" s="66"/>
    </row>
    <row r="20" spans="1:11" s="3" customFormat="1" x14ac:dyDescent="0.2">
      <c r="A20" s="66"/>
      <c r="B20" s="67"/>
      <c r="C20" s="67"/>
      <c r="D20" s="66"/>
      <c r="E20" s="66"/>
      <c r="F20" s="66"/>
      <c r="G20" s="66"/>
      <c r="H20" s="66"/>
    </row>
    <row r="21" spans="1:11" s="3" customFormat="1" x14ac:dyDescent="0.2">
      <c r="A21" s="66"/>
      <c r="B21" s="67"/>
      <c r="C21" s="67"/>
      <c r="D21" s="66"/>
      <c r="E21" s="66"/>
      <c r="F21" s="66"/>
      <c r="G21" s="66"/>
      <c r="H21" s="66"/>
    </row>
    <row r="22" spans="1:11" s="3" customFormat="1" x14ac:dyDescent="0.2">
      <c r="A22" s="9">
        <v>1</v>
      </c>
      <c r="B22" s="10">
        <v>2</v>
      </c>
      <c r="C22" s="10">
        <v>3</v>
      </c>
      <c r="D22" s="9">
        <v>4</v>
      </c>
      <c r="E22" s="9">
        <v>5</v>
      </c>
      <c r="F22" s="9">
        <v>6</v>
      </c>
      <c r="G22" s="9">
        <v>7</v>
      </c>
      <c r="H22" s="9">
        <v>8</v>
      </c>
    </row>
    <row r="23" spans="1:11" s="3" customFormat="1" x14ac:dyDescent="0.2">
      <c r="A23" s="58" t="s">
        <v>29</v>
      </c>
      <c r="B23" s="59"/>
      <c r="C23" s="59"/>
      <c r="D23" s="60"/>
      <c r="E23" s="60"/>
      <c r="F23" s="60"/>
      <c r="G23" s="60"/>
      <c r="H23" s="60"/>
    </row>
    <row r="24" spans="1:11" s="3" customFormat="1" ht="15.75" hidden="1" customHeight="1" x14ac:dyDescent="0.2">
      <c r="A24" s="2">
        <v>1</v>
      </c>
      <c r="B24" s="48" t="s">
        <v>1</v>
      </c>
      <c r="C24" s="35" t="s">
        <v>38</v>
      </c>
      <c r="D24" s="49"/>
      <c r="E24" s="49"/>
      <c r="F24" s="49"/>
      <c r="G24" s="49"/>
      <c r="H24" s="43">
        <f t="shared" ref="H24:H28" si="0">SUM(D24:G24)</f>
        <v>0</v>
      </c>
    </row>
    <row r="25" spans="1:11" s="3" customFormat="1" ht="16.5" customHeight="1" x14ac:dyDescent="0.2">
      <c r="A25" s="2">
        <v>1</v>
      </c>
      <c r="B25" s="48" t="s">
        <v>50</v>
      </c>
      <c r="C25" s="35" t="s">
        <v>35</v>
      </c>
      <c r="D25" s="49">
        <v>639.17999999999995</v>
      </c>
      <c r="E25" s="49"/>
      <c r="F25" s="49">
        <v>5.88</v>
      </c>
      <c r="G25" s="49"/>
      <c r="H25" s="43">
        <f>SUM(D25:G25)</f>
        <v>645.05999999999995</v>
      </c>
    </row>
    <row r="26" spans="1:11" s="3" customFormat="1" ht="16.5" customHeight="1" x14ac:dyDescent="0.2">
      <c r="A26" s="2">
        <v>2</v>
      </c>
      <c r="B26" s="50" t="s">
        <v>51</v>
      </c>
      <c r="C26" s="35" t="s">
        <v>39</v>
      </c>
      <c r="D26" s="49">
        <v>1061.6500000000001</v>
      </c>
      <c r="E26" s="49"/>
      <c r="F26" s="49"/>
      <c r="G26" s="49"/>
      <c r="H26" s="43">
        <f t="shared" ref="H26" si="1">SUM(D26:G26)</f>
        <v>1061.6500000000001</v>
      </c>
    </row>
    <row r="27" spans="1:11" s="3" customFormat="1" ht="16.5" customHeight="1" x14ac:dyDescent="0.2">
      <c r="A27" s="2">
        <v>3</v>
      </c>
      <c r="B27" s="50" t="s">
        <v>52</v>
      </c>
      <c r="C27" s="35" t="s">
        <v>40</v>
      </c>
      <c r="D27" s="49">
        <v>1581.63</v>
      </c>
      <c r="E27" s="49">
        <v>204.47</v>
      </c>
      <c r="F27" s="49">
        <v>445.1</v>
      </c>
      <c r="G27" s="49"/>
      <c r="H27" s="43">
        <f t="shared" ref="H27" si="2">SUM(D27:G27)</f>
        <v>2231.1999999999998</v>
      </c>
    </row>
    <row r="28" spans="1:11" s="20" customFormat="1" ht="16.5" hidden="1" customHeight="1" x14ac:dyDescent="0.2">
      <c r="A28" s="2">
        <v>8</v>
      </c>
      <c r="B28" s="48" t="s">
        <v>42</v>
      </c>
      <c r="C28" s="35" t="s">
        <v>41</v>
      </c>
      <c r="D28" s="49"/>
      <c r="E28" s="49"/>
      <c r="F28" s="49"/>
      <c r="G28" s="49"/>
      <c r="H28" s="43">
        <f t="shared" si="0"/>
        <v>0</v>
      </c>
    </row>
    <row r="29" spans="1:11" s="15" customFormat="1" ht="16.5" customHeight="1" x14ac:dyDescent="0.2">
      <c r="A29" s="11"/>
      <c r="B29" s="12"/>
      <c r="C29" s="13" t="s">
        <v>12</v>
      </c>
      <c r="D29" s="44">
        <f>SUM(D24:D28)</f>
        <v>3282.46</v>
      </c>
      <c r="E29" s="44">
        <f>SUM(E24:E28)</f>
        <v>204.47</v>
      </c>
      <c r="F29" s="44">
        <f>SUM(F24:F28)</f>
        <v>450.98</v>
      </c>
      <c r="G29" s="44"/>
      <c r="H29" s="44">
        <f>SUM(D29:G29)</f>
        <v>3937.91</v>
      </c>
      <c r="I29" s="14"/>
    </row>
    <row r="30" spans="1:11" s="5" customFormat="1" ht="21" customHeight="1" x14ac:dyDescent="0.2">
      <c r="A30" s="58" t="s">
        <v>34</v>
      </c>
      <c r="B30" s="59"/>
      <c r="C30" s="59"/>
      <c r="D30" s="60"/>
      <c r="E30" s="60"/>
      <c r="F30" s="60"/>
      <c r="G30" s="60"/>
      <c r="H30" s="60"/>
      <c r="I30" s="3"/>
      <c r="J30" s="3"/>
    </row>
    <row r="31" spans="1:11" s="5" customFormat="1" ht="21" customHeight="1" x14ac:dyDescent="0.2">
      <c r="A31" s="2">
        <v>4</v>
      </c>
      <c r="B31" s="35" t="s">
        <v>46</v>
      </c>
      <c r="C31" s="51" t="s">
        <v>47</v>
      </c>
      <c r="D31" s="51"/>
      <c r="E31" s="51"/>
      <c r="F31" s="51"/>
      <c r="G31" s="52">
        <f>(3.07+0.271+2.77)/1.2*390/1000</f>
        <v>1.99</v>
      </c>
      <c r="H31" s="52">
        <f>SUM(G31)</f>
        <v>1.99</v>
      </c>
      <c r="I31" s="3"/>
      <c r="J31" s="3"/>
    </row>
    <row r="32" spans="1:11" s="4" customFormat="1" x14ac:dyDescent="0.2">
      <c r="A32" s="11"/>
      <c r="B32" s="12"/>
      <c r="C32" s="13" t="s">
        <v>36</v>
      </c>
      <c r="D32" s="44">
        <f>D29+D31</f>
        <v>3282.46</v>
      </c>
      <c r="E32" s="44">
        <f>E29+E31</f>
        <v>204.47</v>
      </c>
      <c r="F32" s="44">
        <f>F29+F31</f>
        <v>450.98</v>
      </c>
      <c r="G32" s="44">
        <f>G29+G31</f>
        <v>1.99</v>
      </c>
      <c r="H32" s="44">
        <f>SUM(D32:G32)</f>
        <v>3939.9</v>
      </c>
      <c r="I32" s="14"/>
      <c r="J32" s="15"/>
      <c r="K32" s="38"/>
    </row>
    <row r="33" spans="1:11" s="37" customFormat="1" ht="12.75" customHeight="1" x14ac:dyDescent="0.2">
      <c r="A33" s="69" t="s">
        <v>31</v>
      </c>
      <c r="B33" s="70"/>
      <c r="C33" s="70"/>
      <c r="D33" s="70"/>
      <c r="E33" s="70"/>
      <c r="F33" s="70"/>
      <c r="G33" s="70"/>
      <c r="H33" s="71"/>
      <c r="K33" s="41"/>
    </row>
    <row r="34" spans="1:11" s="37" customFormat="1" ht="27.75" customHeight="1" x14ac:dyDescent="0.2">
      <c r="A34" s="2">
        <v>5</v>
      </c>
      <c r="B34" s="40" t="s">
        <v>53</v>
      </c>
      <c r="C34" s="40" t="s">
        <v>30</v>
      </c>
      <c r="D34" s="40"/>
      <c r="E34" s="40"/>
      <c r="F34" s="40"/>
      <c r="G34" s="43">
        <f>16659.12/1000</f>
        <v>16.66</v>
      </c>
      <c r="H34" s="43">
        <f>SUM(D34:G34)</f>
        <v>16.66</v>
      </c>
    </row>
    <row r="35" spans="1:11" s="15" customFormat="1" ht="16.5" customHeight="1" x14ac:dyDescent="0.2">
      <c r="A35" s="11"/>
      <c r="B35" s="12"/>
      <c r="C35" s="13" t="s">
        <v>32</v>
      </c>
      <c r="D35" s="44"/>
      <c r="E35" s="44"/>
      <c r="F35" s="44"/>
      <c r="G35" s="44">
        <f>SUM(G34:G34)</f>
        <v>16.66</v>
      </c>
      <c r="H35" s="44">
        <f>SUM(D35:G35)</f>
        <v>16.66</v>
      </c>
      <c r="I35" s="14"/>
    </row>
    <row r="36" spans="1:11" s="37" customFormat="1" x14ac:dyDescent="0.2">
      <c r="A36" s="36"/>
      <c r="B36" s="53" t="s">
        <v>33</v>
      </c>
      <c r="C36" s="54"/>
      <c r="D36" s="45">
        <f>D32</f>
        <v>3282.46</v>
      </c>
      <c r="E36" s="45">
        <f>E32</f>
        <v>204.47</v>
      </c>
      <c r="F36" s="45">
        <f>F32</f>
        <v>450.98</v>
      </c>
      <c r="G36" s="45">
        <f>G32+G35</f>
        <v>18.649999999999999</v>
      </c>
      <c r="H36" s="45">
        <f>SUM(D36:G36)</f>
        <v>3956.56</v>
      </c>
      <c r="I36" s="42"/>
    </row>
    <row r="37" spans="1:11" s="5" customFormat="1" ht="21" customHeight="1" x14ac:dyDescent="0.2">
      <c r="A37" s="63" t="s">
        <v>13</v>
      </c>
      <c r="B37" s="64"/>
      <c r="C37" s="64"/>
      <c r="D37" s="64"/>
      <c r="E37" s="64"/>
      <c r="F37" s="64"/>
      <c r="G37" s="64"/>
      <c r="H37" s="65"/>
      <c r="I37" s="3"/>
      <c r="J37" s="3"/>
    </row>
    <row r="38" spans="1:11" s="5" customFormat="1" ht="30.6" customHeight="1" x14ac:dyDescent="0.2">
      <c r="A38" s="2">
        <v>6</v>
      </c>
      <c r="B38" s="39" t="s">
        <v>14</v>
      </c>
      <c r="C38" s="39" t="s">
        <v>15</v>
      </c>
      <c r="D38" s="43">
        <f>D36*0.02</f>
        <v>65.650000000000006</v>
      </c>
      <c r="E38" s="43">
        <f t="shared" ref="E38:G38" si="3">E36*0.02</f>
        <v>4.09</v>
      </c>
      <c r="F38" s="43">
        <f t="shared" si="3"/>
        <v>9.02</v>
      </c>
      <c r="G38" s="43">
        <f t="shared" si="3"/>
        <v>0.37</v>
      </c>
      <c r="H38" s="44">
        <f>SUM(D38:G38)</f>
        <v>79.13</v>
      </c>
      <c r="I38" s="3"/>
      <c r="J38" s="3"/>
    </row>
    <row r="39" spans="1:11" s="5" customFormat="1" x14ac:dyDescent="0.2">
      <c r="A39" s="17"/>
      <c r="B39" s="18"/>
      <c r="C39" s="39" t="s">
        <v>16</v>
      </c>
      <c r="D39" s="43">
        <f>D38</f>
        <v>65.650000000000006</v>
      </c>
      <c r="E39" s="43">
        <f t="shared" ref="E39:G39" si="4">E38</f>
        <v>4.09</v>
      </c>
      <c r="F39" s="43">
        <f t="shared" si="4"/>
        <v>9.02</v>
      </c>
      <c r="G39" s="43">
        <f t="shared" si="4"/>
        <v>0.37</v>
      </c>
      <c r="H39" s="43">
        <f>SUM(H38)</f>
        <v>79.13</v>
      </c>
      <c r="I39" s="3"/>
      <c r="J39" s="3"/>
    </row>
    <row r="40" spans="1:11" s="4" customFormat="1" x14ac:dyDescent="0.2">
      <c r="A40" s="11"/>
      <c r="B40" s="12"/>
      <c r="C40" s="13" t="s">
        <v>17</v>
      </c>
      <c r="D40" s="44">
        <f>D36+D39</f>
        <v>3348.11</v>
      </c>
      <c r="E40" s="44">
        <f t="shared" ref="E40:G40" si="5">E36+E39</f>
        <v>208.56</v>
      </c>
      <c r="F40" s="44">
        <f>F36+F39</f>
        <v>460</v>
      </c>
      <c r="G40" s="44">
        <f t="shared" si="5"/>
        <v>19.02</v>
      </c>
      <c r="H40" s="44">
        <f>SUM(D40:G40)</f>
        <v>4035.69</v>
      </c>
      <c r="I40" s="14"/>
      <c r="J40" s="15"/>
      <c r="K40" s="38"/>
    </row>
    <row r="41" spans="1:11" s="5" customFormat="1" x14ac:dyDescent="0.2">
      <c r="A41" s="58" t="s">
        <v>18</v>
      </c>
      <c r="B41" s="59"/>
      <c r="C41" s="59"/>
      <c r="D41" s="60"/>
      <c r="E41" s="60"/>
      <c r="F41" s="60"/>
      <c r="G41" s="60"/>
      <c r="H41" s="60"/>
      <c r="I41" s="3"/>
      <c r="J41" s="3"/>
    </row>
    <row r="42" spans="1:11" s="5" customFormat="1" ht="29.45" customHeight="1" x14ac:dyDescent="0.2">
      <c r="A42" s="2">
        <v>7</v>
      </c>
      <c r="B42" s="39" t="s">
        <v>19</v>
      </c>
      <c r="C42" s="39" t="s">
        <v>37</v>
      </c>
      <c r="D42" s="43">
        <f>D40*0.2</f>
        <v>669.62</v>
      </c>
      <c r="E42" s="43">
        <f t="shared" ref="E42:F42" si="6">E40*0.2</f>
        <v>41.71</v>
      </c>
      <c r="F42" s="43">
        <f t="shared" si="6"/>
        <v>92</v>
      </c>
      <c r="G42" s="43">
        <f>G40*0.2</f>
        <v>3.8</v>
      </c>
      <c r="H42" s="44">
        <f>SUM(D42:G42)</f>
        <v>807.13</v>
      </c>
      <c r="I42" s="3"/>
      <c r="J42" s="3"/>
    </row>
    <row r="43" spans="1:11" s="5" customFormat="1" x14ac:dyDescent="0.2">
      <c r="A43" s="17"/>
      <c r="B43" s="18"/>
      <c r="C43" s="39" t="s">
        <v>20</v>
      </c>
      <c r="D43" s="43">
        <f t="shared" ref="D43:F43" si="7">D42</f>
        <v>669.62</v>
      </c>
      <c r="E43" s="43">
        <f>E42</f>
        <v>41.71</v>
      </c>
      <c r="F43" s="43">
        <f t="shared" si="7"/>
        <v>92</v>
      </c>
      <c r="G43" s="43">
        <f t="shared" ref="G43" si="8">G42</f>
        <v>3.8</v>
      </c>
      <c r="H43" s="43">
        <f>SUM(D43:G43)</f>
        <v>807.13</v>
      </c>
      <c r="I43" s="3"/>
      <c r="J43" s="3"/>
    </row>
    <row r="44" spans="1:11" s="4" customFormat="1" x14ac:dyDescent="0.2">
      <c r="A44" s="11"/>
      <c r="B44" s="12"/>
      <c r="C44" s="13" t="s">
        <v>21</v>
      </c>
      <c r="D44" s="44">
        <f>D40+D43</f>
        <v>4017.73</v>
      </c>
      <c r="E44" s="44">
        <f>E40+E43</f>
        <v>250.27</v>
      </c>
      <c r="F44" s="44">
        <f>F40+F43</f>
        <v>552</v>
      </c>
      <c r="G44" s="44">
        <f t="shared" ref="G44" si="9">G40+G43</f>
        <v>22.82</v>
      </c>
      <c r="H44" s="44">
        <f>SUM(D44:G44)</f>
        <v>4842.82</v>
      </c>
      <c r="I44" s="16"/>
      <c r="J44" s="15"/>
      <c r="K44" s="46"/>
    </row>
    <row r="45" spans="1:11" s="4" customFormat="1" x14ac:dyDescent="0.2">
      <c r="A45" s="73"/>
      <c r="B45" s="74"/>
      <c r="C45" s="75"/>
      <c r="D45" s="76"/>
      <c r="E45" s="76"/>
      <c r="F45" s="76"/>
      <c r="G45" s="76"/>
      <c r="H45" s="76"/>
      <c r="I45" s="16"/>
      <c r="J45" s="15"/>
    </row>
    <row r="46" spans="1:11" s="5" customFormat="1" ht="15.75" x14ac:dyDescent="0.25">
      <c r="A46" s="77" t="s">
        <v>54</v>
      </c>
      <c r="B46" s="77"/>
      <c r="C46" s="77"/>
      <c r="D46" s="77"/>
      <c r="E46" s="77"/>
      <c r="F46" s="77"/>
      <c r="G46" s="78"/>
      <c r="H46" s="78"/>
      <c r="I46" s="3"/>
      <c r="J46" s="3"/>
    </row>
    <row r="47" spans="1:11" s="19" customFormat="1" ht="12.75" customHeight="1" x14ac:dyDescent="0.25">
      <c r="A47" s="1"/>
      <c r="B47" s="1"/>
      <c r="C47" s="74"/>
      <c r="D47" s="1"/>
      <c r="E47" s="1"/>
      <c r="F47" s="1"/>
      <c r="G47" s="78"/>
      <c r="H47" s="78"/>
      <c r="I47" s="33"/>
    </row>
    <row r="48" spans="1:11" s="19" customFormat="1" ht="12.75" customHeight="1" x14ac:dyDescent="0.25">
      <c r="A48" s="1"/>
      <c r="B48" s="1"/>
      <c r="C48" s="74"/>
      <c r="D48" s="1"/>
      <c r="E48" s="1"/>
      <c r="F48" s="1"/>
      <c r="G48" s="78"/>
      <c r="H48" s="78"/>
      <c r="I48" s="33"/>
    </row>
    <row r="49" spans="1:9" s="19" customFormat="1" ht="15.75" x14ac:dyDescent="0.25">
      <c r="A49" s="77" t="s">
        <v>55</v>
      </c>
      <c r="B49" s="77"/>
      <c r="C49" s="77"/>
      <c r="D49" s="77"/>
      <c r="E49" s="77"/>
      <c r="F49" s="77"/>
      <c r="G49" s="78"/>
      <c r="H49" s="78"/>
      <c r="I49" s="33"/>
    </row>
    <row r="50" spans="1:9" s="19" customFormat="1" x14ac:dyDescent="0.2">
      <c r="A50" s="1"/>
      <c r="B50" s="1"/>
      <c r="C50" s="74"/>
      <c r="D50" s="1"/>
      <c r="E50" s="1"/>
      <c r="F50" s="1"/>
      <c r="G50" s="1"/>
      <c r="H50" s="1"/>
      <c r="I50" s="33"/>
    </row>
    <row r="51" spans="1:9" s="19" customFormat="1" x14ac:dyDescent="0.2">
      <c r="A51" s="1"/>
      <c r="B51" s="1"/>
      <c r="C51" s="74"/>
      <c r="D51" s="1"/>
      <c r="E51" s="1"/>
      <c r="F51" s="1"/>
      <c r="G51" s="1"/>
      <c r="H51" s="1"/>
      <c r="I51" s="34"/>
    </row>
    <row r="52" spans="1:9" x14ac:dyDescent="0.2">
      <c r="A52" s="1"/>
      <c r="B52" s="1"/>
      <c r="C52" s="74"/>
      <c r="D52" s="1"/>
      <c r="E52" s="1"/>
      <c r="F52" s="1"/>
      <c r="G52" s="1"/>
      <c r="H52" s="1"/>
    </row>
    <row r="53" spans="1:9" x14ac:dyDescent="0.2">
      <c r="A53" s="73"/>
      <c r="B53" s="74"/>
      <c r="C53" s="75"/>
      <c r="D53" s="76"/>
      <c r="E53" s="76"/>
      <c r="F53" s="76"/>
      <c r="G53" s="76"/>
      <c r="H53" s="76"/>
    </row>
    <row r="57" spans="1:9" x14ac:dyDescent="0.2">
      <c r="A57" s="57" t="s">
        <v>22</v>
      </c>
      <c r="B57" s="56"/>
      <c r="C57" s="56"/>
      <c r="D57" s="56"/>
      <c r="E57" s="56"/>
      <c r="F57" s="56"/>
      <c r="G57" s="56"/>
      <c r="H57" s="56"/>
    </row>
    <row r="58" spans="1:9" x14ac:dyDescent="0.2">
      <c r="A58" s="55" t="s">
        <v>22</v>
      </c>
      <c r="B58" s="56"/>
      <c r="C58" s="56"/>
      <c r="D58" s="56"/>
      <c r="E58" s="56"/>
      <c r="F58" s="56"/>
      <c r="G58" s="56"/>
      <c r="H58" s="56"/>
    </row>
    <row r="60" spans="1:9" x14ac:dyDescent="0.2">
      <c r="A60" s="57" t="s">
        <v>22</v>
      </c>
      <c r="B60" s="56"/>
      <c r="C60" s="56"/>
      <c r="D60" s="56"/>
      <c r="E60" s="56"/>
      <c r="F60" s="56"/>
      <c r="G60" s="56"/>
      <c r="H60" s="56"/>
    </row>
  </sheetData>
  <mergeCells count="23">
    <mergeCell ref="C2:G2"/>
    <mergeCell ref="A46:F46"/>
    <mergeCell ref="A49:F49"/>
    <mergeCell ref="B14:G14"/>
    <mergeCell ref="B6:C6"/>
    <mergeCell ref="A37:H37"/>
    <mergeCell ref="H18:H21"/>
    <mergeCell ref="D19:D21"/>
    <mergeCell ref="E19:E21"/>
    <mergeCell ref="F19:F21"/>
    <mergeCell ref="G19:G21"/>
    <mergeCell ref="A18:A21"/>
    <mergeCell ref="B18:B21"/>
    <mergeCell ref="C18:C21"/>
    <mergeCell ref="D18:G18"/>
    <mergeCell ref="A23:H23"/>
    <mergeCell ref="A30:H30"/>
    <mergeCell ref="A33:H33"/>
    <mergeCell ref="B36:C36"/>
    <mergeCell ref="A58:H58"/>
    <mergeCell ref="A60:H60"/>
    <mergeCell ref="A41:H41"/>
    <mergeCell ref="A57:H57"/>
  </mergeCells>
  <conditionalFormatting sqref="J36">
    <cfRule type="cellIs" dxfId="1" priority="1" stopIfTrue="1" operator="equal">
      <formula>0</formula>
    </cfRule>
  </conditionalFormatting>
  <conditionalFormatting sqref="F33:F34 J33:J34">
    <cfRule type="cellIs" dxfId="0" priority="2" stopIfTrue="1" operator="equal">
      <formula>0</formula>
    </cfRule>
  </conditionalFormatting>
  <pageMargins left="0" right="0" top="0.78740157480314965" bottom="0.39370078740157483" header="0" footer="0.11811023622047245"/>
  <pageSetup paperSize="9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ССРтек</vt:lpstr>
      <vt:lpstr>ССРтек!Заголовки_для_печати</vt:lpstr>
      <vt:lpstr>ССРтек!Область_печати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Анатолий Ляшков</cp:lastModifiedBy>
  <cp:lastPrinted>2017-06-26T23:30:01Z</cp:lastPrinted>
  <dcterms:created xsi:type="dcterms:W3CDTF">2008-02-02T09:09:00Z</dcterms:created>
  <dcterms:modified xsi:type="dcterms:W3CDTF">2020-05-17T08:22:43Z</dcterms:modified>
</cp:coreProperties>
</file>