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Исполнение сметы" sheetId="9" r:id="rId1"/>
    <sheet name="Исполнение по источникам" sheetId="11" r:id="rId2"/>
  </sheets>
  <definedNames>
    <definedName name="_xlnm.Print_Titles" localSheetId="1">'Исполнение по источникам'!$12:$12</definedName>
    <definedName name="_xlnm.Print_Titles" localSheetId="0">'Исполнение сметы'!$10:$10</definedName>
    <definedName name="_xlnm.Print_Area" localSheetId="0">'Исполнение сметы'!$A$3:$E$48</definedName>
  </definedNames>
  <calcPr calcId="152511"/>
</workbook>
</file>

<file path=xl/calcChain.xml><?xml version="1.0" encoding="utf-8"?>
<calcChain xmlns="http://schemas.openxmlformats.org/spreadsheetml/2006/main">
  <c r="E31" i="9" l="1"/>
  <c r="C45" i="11" l="1"/>
  <c r="E27" i="9" l="1"/>
  <c r="E25" i="9" s="1"/>
  <c r="E23" i="9" s="1"/>
  <c r="E11" i="9"/>
  <c r="D27" i="9"/>
  <c r="D25" i="9" s="1"/>
  <c r="D23" i="9" s="1"/>
  <c r="D11" i="9"/>
  <c r="C25" i="9"/>
  <c r="C23" i="9" s="1"/>
  <c r="C11" i="9"/>
  <c r="D37" i="11"/>
  <c r="D29" i="11"/>
  <c r="D31" i="11"/>
  <c r="D45" i="11" s="1"/>
  <c r="C37" i="11"/>
  <c r="C29" i="11"/>
  <c r="D31" i="9" l="1"/>
  <c r="D43" i="11"/>
  <c r="C43" i="11"/>
  <c r="D44" i="11"/>
  <c r="D32" i="11" l="1"/>
  <c r="E15" i="11" l="1"/>
  <c r="E16" i="11"/>
  <c r="E17" i="11"/>
  <c r="E18" i="11"/>
  <c r="E19" i="11"/>
  <c r="E20" i="11"/>
  <c r="E21" i="11"/>
  <c r="E22" i="11"/>
  <c r="E23" i="11"/>
  <c r="E24" i="11"/>
  <c r="E29" i="11"/>
  <c r="E30" i="11"/>
  <c r="E31" i="11"/>
  <c r="E33" i="11"/>
  <c r="E34" i="11"/>
  <c r="E35" i="11"/>
  <c r="E37" i="11"/>
  <c r="E38" i="11"/>
  <c r="E39" i="11"/>
  <c r="E42" i="11"/>
  <c r="D36" i="11"/>
  <c r="D28" i="11"/>
  <c r="D13" i="11"/>
  <c r="E45" i="11" l="1"/>
  <c r="E43" i="11"/>
  <c r="D41" i="11"/>
  <c r="D27" i="11"/>
  <c r="D25" i="11" s="1"/>
  <c r="C44" i="11"/>
  <c r="C36" i="11"/>
  <c r="E36" i="11" s="1"/>
  <c r="C32" i="11"/>
  <c r="E32" i="11" s="1"/>
  <c r="E44" i="11" l="1"/>
  <c r="C41" i="11"/>
  <c r="C40" i="11" s="1"/>
  <c r="D40" i="11"/>
  <c r="E41" i="11" l="1"/>
  <c r="E40" i="11"/>
  <c r="C13" i="11"/>
  <c r="E13" i="11" s="1"/>
  <c r="C28" i="11" l="1"/>
  <c r="C27" i="11" l="1"/>
  <c r="C25" i="11" s="1"/>
  <c r="E28" i="11"/>
  <c r="E27" i="11" l="1"/>
  <c r="E25" i="11" s="1"/>
</calcChain>
</file>

<file path=xl/sharedStrings.xml><?xml version="1.0" encoding="utf-8"?>
<sst xmlns="http://schemas.openxmlformats.org/spreadsheetml/2006/main" count="110" uniqueCount="66">
  <si>
    <t>№ п/п</t>
  </si>
  <si>
    <t>Наименование</t>
  </si>
  <si>
    <t>1.</t>
  </si>
  <si>
    <t>2.</t>
  </si>
  <si>
    <t>3.</t>
  </si>
  <si>
    <t>в том числе: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</si>
  <si>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 по установленным дифференцированным нормативам отчислений</t>
  </si>
  <si>
    <t>транспортный налог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</si>
  <si>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</si>
  <si>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</si>
  <si>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</si>
  <si>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</si>
  <si>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в том числе от следующих видов доходов:</t>
  </si>
  <si>
    <t xml:space="preserve">налога, взимаемого в связи с применением упрощенной системы налогообложения 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</si>
  <si>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</si>
  <si>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</si>
  <si>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</si>
  <si>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</si>
  <si>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</si>
  <si>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 xml:space="preserve">Содержание и ремонт автомобильных дорог местного значения  </t>
  </si>
  <si>
    <t>Обеспечение, реконструкция   капитального ремонта, содержание и ремонт автомобильных дорог  местного значения</t>
  </si>
  <si>
    <t xml:space="preserve">Капитальный ремонт и ремонт автомобильных дорог общего пользования населенных пунктов </t>
  </si>
  <si>
    <r>
      <t>Капитальный  ремонт  дворовых территорий многоквартирных домов</t>
    </r>
    <r>
      <rPr>
        <b/>
        <sz val="12"/>
        <rFont val="Times New Roman"/>
        <family val="1"/>
        <charset val="204"/>
      </rPr>
      <t xml:space="preserve"> </t>
    </r>
  </si>
  <si>
    <t>Исполнение сметы  доходов и расходов</t>
  </si>
  <si>
    <t xml:space="preserve"> муниципального дорожного фонда муниципального образования </t>
  </si>
  <si>
    <t xml:space="preserve">в тыс. руб. </t>
  </si>
  <si>
    <t>Отклонение ("-" неисполнено, "+" перевыполнено)</t>
  </si>
  <si>
    <t>Остаток средств фонда на 1 января 2019 г.</t>
  </si>
  <si>
    <t>2.3.</t>
  </si>
  <si>
    <t>Строительство и реконструкция автомобильных дорог общего пользования местного значения</t>
  </si>
  <si>
    <t>Исполнение сметы</t>
  </si>
  <si>
    <t xml:space="preserve"> доходов и расходов муниципального дорожного фонда муниципального образования </t>
  </si>
  <si>
    <t>(расходы с разбивкой по источникам финансирования)</t>
  </si>
  <si>
    <t xml:space="preserve"> Содержание и ремонт автомобильных дорог местного значения</t>
  </si>
  <si>
    <t>субсидии из областного бюджета</t>
  </si>
  <si>
    <t xml:space="preserve"> Капитальный ремонт и ремонт автомобильных дорог общего пользования населенных пунктов</t>
  </si>
  <si>
    <t xml:space="preserve"> Капитальный  ремонт и ремонт дворовых территорий и проездов к ним</t>
  </si>
  <si>
    <t>Всего расходов по источникам финансирования</t>
  </si>
  <si>
    <t>Местный бюджет</t>
  </si>
  <si>
    <t>Областной бюджет</t>
  </si>
  <si>
    <t>Первоначаль-ный план на 01.01.2020</t>
  </si>
  <si>
    <t>Уточненный план на 01.01.2021</t>
  </si>
  <si>
    <t xml:space="preserve">Исполнено на 01.01.2021 </t>
  </si>
  <si>
    <t xml:space="preserve">План Уточненный согласно Р/С от 17.12.20 № 108 </t>
  </si>
  <si>
    <t>Исполнено на 01.01.2021</t>
  </si>
  <si>
    <t>Остаток на 01.01.2020</t>
  </si>
  <si>
    <t xml:space="preserve">налоговые доходы 2020 </t>
  </si>
  <si>
    <t>остаток на 01.01.2020</t>
  </si>
  <si>
    <t>"Городской округ Ногликский" за 2020 год</t>
  </si>
  <si>
    <t>"Городской округ Ногликский" в 2020 году</t>
  </si>
  <si>
    <t>Остаток на 01.01.2021</t>
  </si>
  <si>
    <t>2.3.2.</t>
  </si>
  <si>
    <t>2.3.1.</t>
  </si>
  <si>
    <t>ДОХОДЫ - всего</t>
  </si>
  <si>
    <t>1.1.</t>
  </si>
  <si>
    <t>1.2.</t>
  </si>
  <si>
    <t>1.3.</t>
  </si>
  <si>
    <t>1.4.</t>
  </si>
  <si>
    <t>1.5.</t>
  </si>
  <si>
    <t>1.6.</t>
  </si>
  <si>
    <t>1.7.</t>
  </si>
  <si>
    <t>1.8.</t>
  </si>
  <si>
    <t>РАСХОДЫ</t>
  </si>
  <si>
    <t>1.7.1.</t>
  </si>
  <si>
    <t>х</t>
  </si>
  <si>
    <t>К отчету об исполнении бюджета МО "Городской округ Ногликский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</si>
</sst>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rgb="FF220FB1"/>
      <name val="Times New Roman"/>
      <family val="1"/>
      <charset val="204"/>
    </font>
    <font>
      <i/>
      <sz val="11"/>
      <name val="Times New Roman"/>
      <family val="1"/>
      <charset val="204"/>
    </font>
    <font>
      <sz val="9.5"/>
      <color theme="1"/>
      <name val="Times New Roman"/>
      <family val="1"/>
      <charset val="204"/>
    </font>
    <font>
      <b/>
      <sz val="9"/>
      <color rgb="FF230BB5"/>
      <name val="Times New Roman"/>
      <family val="1"/>
      <charset val="204"/>
    </font>
    <font>
      <b/>
      <sz val="11"/>
      <color rgb="FF230BB5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" fontId="17" fillId="0" borderId="5">
      <alignment horizontal="right" shrinkToFit="1"/>
    </xf>
    <xf numFmtId="4" fontId="18" fillId="0" borderId="6">
      <alignment horizontal="right" shrinkToFit="1"/>
    </xf>
    <xf numFmtId="4" fontId="19" fillId="3" borderId="5">
      <alignment horizontal="right" vertical="top" shrinkToFit="1"/>
    </xf>
  </cellStyleXfs>
  <cellXfs count="10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justify" vertical="top" wrapText="1"/>
    </xf>
    <xf numFmtId="0" fontId="1" fillId="0" borderId="0" xfId="0" applyFont="1" applyBorder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164" fontId="5" fillId="2" borderId="1" xfId="0" applyNumberFormat="1" applyFont="1" applyFill="1" applyBorder="1" applyAlignment="1">
      <alignment vertical="top"/>
    </xf>
    <xf numFmtId="0" fontId="16" fillId="2" borderId="1" xfId="0" applyFont="1" applyFill="1" applyBorder="1" applyAlignment="1">
      <alignment vertical="top"/>
    </xf>
    <xf numFmtId="164" fontId="3" fillId="0" borderId="1" xfId="0" applyNumberFormat="1" applyFont="1" applyBorder="1" applyAlignment="1">
      <alignment horizontal="right" vertical="top"/>
    </xf>
    <xf numFmtId="164" fontId="1" fillId="2" borderId="1" xfId="0" applyNumberFormat="1" applyFont="1" applyFill="1" applyBorder="1" applyAlignment="1">
      <alignment vertical="top"/>
    </xf>
    <xf numFmtId="164" fontId="9" fillId="2" borderId="1" xfId="0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6" fillId="0" borderId="1" xfId="0" applyFont="1" applyBorder="1" applyAlignment="1">
      <alignment horizontal="center" vertical="top" textRotation="90"/>
    </xf>
    <xf numFmtId="164" fontId="3" fillId="2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164" fontId="6" fillId="0" borderId="0" xfId="0" applyNumberFormat="1" applyFont="1" applyBorder="1" applyAlignment="1">
      <alignment horizontal="left" vertical="top"/>
    </xf>
    <xf numFmtId="164" fontId="14" fillId="0" borderId="0" xfId="0" applyNumberFormat="1" applyFont="1" applyBorder="1" applyAlignment="1">
      <alignment vertical="top" wrapText="1"/>
    </xf>
    <xf numFmtId="4" fontId="6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4" fontId="15" fillId="0" borderId="0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165" fontId="3" fillId="0" borderId="1" xfId="0" applyNumberFormat="1" applyFont="1" applyBorder="1" applyAlignment="1">
      <alignment horizontal="right" vertical="top"/>
    </xf>
    <xf numFmtId="164" fontId="6" fillId="2" borderId="0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0" xfId="0" applyNumberFormat="1" applyFont="1" applyFill="1" applyBorder="1" applyAlignment="1">
      <alignment vertical="top"/>
    </xf>
    <xf numFmtId="164" fontId="0" fillId="0" borderId="0" xfId="0" applyNumberForma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1" fillId="2" borderId="0" xfId="0" applyFont="1" applyFill="1" applyBorder="1" applyAlignment="1">
      <alignment horizontal="justify" vertical="top"/>
    </xf>
    <xf numFmtId="164" fontId="3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4" fontId="13" fillId="0" borderId="0" xfId="0" applyNumberFormat="1" applyFont="1" applyAlignment="1">
      <alignment vertical="top"/>
    </xf>
    <xf numFmtId="4" fontId="0" fillId="0" borderId="0" xfId="0" applyNumberFormat="1" applyBorder="1" applyAlignment="1">
      <alignment vertical="top"/>
    </xf>
    <xf numFmtId="164" fontId="2" fillId="2" borderId="0" xfId="0" applyNumberFormat="1" applyFont="1" applyFill="1" applyBorder="1" applyAlignment="1">
      <alignment vertical="top"/>
    </xf>
    <xf numFmtId="164" fontId="11" fillId="0" borderId="0" xfId="0" applyNumberFormat="1" applyFont="1" applyBorder="1" applyAlignment="1">
      <alignment vertical="top"/>
    </xf>
    <xf numFmtId="0" fontId="12" fillId="2" borderId="0" xfId="0" applyFont="1" applyFill="1" applyBorder="1" applyAlignment="1">
      <alignment horizontal="justify" vertical="top"/>
    </xf>
    <xf numFmtId="164" fontId="1" fillId="0" borderId="0" xfId="0" applyNumberFormat="1" applyFont="1" applyBorder="1" applyAlignment="1">
      <alignment vertical="top"/>
    </xf>
    <xf numFmtId="164" fontId="4" fillId="2" borderId="0" xfId="0" applyNumberFormat="1" applyFont="1" applyFill="1" applyBorder="1" applyAlignment="1">
      <alignment vertical="top"/>
    </xf>
    <xf numFmtId="4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textRotation="90"/>
    </xf>
    <xf numFmtId="0" fontId="8" fillId="0" borderId="0" xfId="0" applyFont="1" applyAlignment="1">
      <alignment vertical="top"/>
    </xf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64" fontId="0" fillId="0" borderId="0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</cellXfs>
  <cellStyles count="5">
    <cellStyle name="xl41" xfId="4"/>
    <cellStyle name="xl45" xfId="2"/>
    <cellStyle name="xl95" xfId="3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230BB5"/>
      <color rgb="FF220F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Normal="100" workbookViewId="0">
      <selection activeCell="B13" sqref="B13"/>
    </sheetView>
  </sheetViews>
  <sheetFormatPr defaultColWidth="9.140625" defaultRowHeight="15.75" x14ac:dyDescent="0.25"/>
  <cols>
    <col min="1" max="1" width="5.5703125" style="66" customWidth="1"/>
    <col min="2" max="2" width="41.85546875" style="26" customWidth="1"/>
    <col min="3" max="3" width="13.140625" style="26" customWidth="1"/>
    <col min="4" max="4" width="14.28515625" style="26" customWidth="1"/>
    <col min="5" max="5" width="13.7109375" style="26" customWidth="1"/>
    <col min="6" max="6" width="20.7109375" style="26" customWidth="1"/>
    <col min="7" max="7" width="32.28515625" style="26" customWidth="1"/>
    <col min="8" max="16384" width="9.140625" style="26"/>
  </cols>
  <sheetData>
    <row r="1" spans="1:7" x14ac:dyDescent="0.25">
      <c r="A1" s="97" t="s">
        <v>65</v>
      </c>
      <c r="B1" s="97"/>
      <c r="C1" s="97"/>
      <c r="D1" s="97"/>
      <c r="E1" s="97"/>
    </row>
    <row r="2" spans="1:7" x14ac:dyDescent="0.25">
      <c r="A2" s="74"/>
    </row>
    <row r="3" spans="1:7" x14ac:dyDescent="0.25">
      <c r="A3" s="75" t="s">
        <v>23</v>
      </c>
      <c r="B3" s="75"/>
      <c r="C3" s="75"/>
      <c r="D3" s="76"/>
      <c r="E3" s="76"/>
    </row>
    <row r="4" spans="1:7" x14ac:dyDescent="0.25">
      <c r="A4" s="75" t="s">
        <v>24</v>
      </c>
      <c r="B4" s="75"/>
      <c r="C4" s="75"/>
      <c r="D4" s="76"/>
      <c r="E4" s="76"/>
    </row>
    <row r="5" spans="1:7" x14ac:dyDescent="0.25">
      <c r="A5" s="75" t="s">
        <v>48</v>
      </c>
      <c r="B5" s="75"/>
      <c r="C5" s="75"/>
      <c r="D5" s="76"/>
      <c r="E5" s="76"/>
    </row>
    <row r="6" spans="1:7" x14ac:dyDescent="0.25">
      <c r="B6" s="3"/>
      <c r="C6" s="27"/>
      <c r="E6" s="28" t="s">
        <v>25</v>
      </c>
    </row>
    <row r="7" spans="1:7" ht="14.45" customHeight="1" x14ac:dyDescent="0.25">
      <c r="A7" s="82" t="s">
        <v>0</v>
      </c>
      <c r="B7" s="85" t="s">
        <v>1</v>
      </c>
      <c r="C7" s="78" t="s">
        <v>40</v>
      </c>
      <c r="D7" s="80" t="s">
        <v>41</v>
      </c>
      <c r="E7" s="78" t="s">
        <v>42</v>
      </c>
    </row>
    <row r="8" spans="1:7" ht="15.6" customHeight="1" x14ac:dyDescent="0.25">
      <c r="A8" s="83"/>
      <c r="B8" s="86"/>
      <c r="C8" s="79"/>
      <c r="D8" s="81"/>
      <c r="E8" s="81"/>
      <c r="F8" s="29"/>
      <c r="G8" s="30"/>
    </row>
    <row r="9" spans="1:7" ht="28.15" customHeight="1" x14ac:dyDescent="0.25">
      <c r="A9" s="84"/>
      <c r="B9" s="87"/>
      <c r="C9" s="79"/>
      <c r="D9" s="81"/>
      <c r="E9" s="81"/>
      <c r="F9" s="31"/>
      <c r="G9" s="32"/>
    </row>
    <row r="10" spans="1:7" s="103" customFormat="1" x14ac:dyDescent="0.25">
      <c r="A10" s="98">
        <v>1</v>
      </c>
      <c r="B10" s="99">
        <v>2</v>
      </c>
      <c r="C10" s="102">
        <v>3</v>
      </c>
      <c r="D10" s="102">
        <v>4</v>
      </c>
      <c r="E10" s="102">
        <v>5</v>
      </c>
      <c r="F10" s="100"/>
      <c r="G10" s="101"/>
    </row>
    <row r="11" spans="1:7" s="35" customFormat="1" ht="21.6" customHeight="1" x14ac:dyDescent="0.25">
      <c r="A11" s="47" t="s">
        <v>2</v>
      </c>
      <c r="B11" s="1" t="s">
        <v>53</v>
      </c>
      <c r="C11" s="24">
        <f>C13+C14+C15+C16+C17+C18+C19</f>
        <v>176086.1</v>
      </c>
      <c r="D11" s="18">
        <f>D13+D14+D15+D16+D17+D18+D19+D22</f>
        <v>143983.1</v>
      </c>
      <c r="E11" s="24">
        <f>SUM(E13+E14+E17+E19+E22)</f>
        <v>144722.40000000002</v>
      </c>
      <c r="F11" s="33"/>
      <c r="G11" s="34"/>
    </row>
    <row r="12" spans="1:7" ht="19.149999999999999" customHeight="1" x14ac:dyDescent="0.25">
      <c r="A12" s="47"/>
      <c r="B12" s="1" t="s">
        <v>5</v>
      </c>
      <c r="C12" s="10"/>
      <c r="D12" s="16"/>
      <c r="E12" s="24"/>
      <c r="F12" s="36"/>
      <c r="G12" s="32"/>
    </row>
    <row r="13" spans="1:7" ht="120.6" customHeight="1" x14ac:dyDescent="0.25">
      <c r="A13" s="47" t="s">
        <v>54</v>
      </c>
      <c r="B13" s="4" t="s">
        <v>6</v>
      </c>
      <c r="C13" s="24">
        <v>6633.6</v>
      </c>
      <c r="D13" s="17">
        <v>6280.8</v>
      </c>
      <c r="E13" s="24">
        <v>6165.7</v>
      </c>
      <c r="F13" s="33"/>
      <c r="G13" s="30"/>
    </row>
    <row r="14" spans="1:7" ht="22.15" customHeight="1" x14ac:dyDescent="0.25">
      <c r="A14" s="11" t="s">
        <v>55</v>
      </c>
      <c r="B14" s="1" t="s">
        <v>7</v>
      </c>
      <c r="C14" s="24">
        <v>22301</v>
      </c>
      <c r="D14" s="18">
        <v>24248</v>
      </c>
      <c r="E14" s="24">
        <v>25102.400000000001</v>
      </c>
      <c r="F14" s="33"/>
      <c r="G14" s="30"/>
    </row>
    <row r="15" spans="1:7" ht="97.9" customHeight="1" x14ac:dyDescent="0.25">
      <c r="A15" s="47" t="s">
        <v>56</v>
      </c>
      <c r="B15" s="1" t="s">
        <v>8</v>
      </c>
      <c r="C15" s="37">
        <v>0</v>
      </c>
      <c r="D15" s="18">
        <v>0</v>
      </c>
      <c r="E15" s="24">
        <v>0</v>
      </c>
      <c r="F15" s="38"/>
      <c r="G15" s="30"/>
    </row>
    <row r="16" spans="1:7" ht="108.6" customHeight="1" x14ac:dyDescent="0.25">
      <c r="A16" s="47" t="s">
        <v>57</v>
      </c>
      <c r="B16" s="5" t="s">
        <v>10</v>
      </c>
      <c r="C16" s="24">
        <v>0</v>
      </c>
      <c r="D16" s="18">
        <v>0</v>
      </c>
      <c r="E16" s="24">
        <v>0</v>
      </c>
      <c r="F16" s="38"/>
      <c r="G16" s="30"/>
    </row>
    <row r="17" spans="1:7" ht="119.45" customHeight="1" x14ac:dyDescent="0.25">
      <c r="A17" s="47" t="s">
        <v>58</v>
      </c>
      <c r="B17" s="4" t="s">
        <v>9</v>
      </c>
      <c r="C17" s="37">
        <v>143261.70000000001</v>
      </c>
      <c r="D17" s="18">
        <v>65066.5</v>
      </c>
      <c r="E17" s="24">
        <v>65066.5</v>
      </c>
      <c r="F17" s="38"/>
      <c r="G17" s="30"/>
    </row>
    <row r="18" spans="1:7" ht="96" customHeight="1" x14ac:dyDescent="0.25">
      <c r="A18" s="47" t="s">
        <v>59</v>
      </c>
      <c r="B18" s="5" t="s">
        <v>11</v>
      </c>
      <c r="C18" s="24">
        <v>0</v>
      </c>
      <c r="D18" s="18">
        <v>0</v>
      </c>
      <c r="E18" s="24">
        <v>0</v>
      </c>
      <c r="F18" s="38"/>
      <c r="G18" s="30"/>
    </row>
    <row r="19" spans="1:7" ht="50.45" customHeight="1" x14ac:dyDescent="0.25">
      <c r="A19" s="47" t="s">
        <v>60</v>
      </c>
      <c r="B19" s="2" t="s">
        <v>18</v>
      </c>
      <c r="C19" s="24">
        <v>3889.8</v>
      </c>
      <c r="D19" s="39">
        <v>3889.8</v>
      </c>
      <c r="E19" s="39">
        <v>3889.8</v>
      </c>
      <c r="F19" s="40"/>
      <c r="G19" s="30"/>
    </row>
    <row r="20" spans="1:7" ht="18" customHeight="1" x14ac:dyDescent="0.25">
      <c r="A20" s="47"/>
      <c r="B20" s="2" t="s">
        <v>12</v>
      </c>
      <c r="C20" s="25"/>
      <c r="D20" s="19"/>
      <c r="E20" s="24"/>
      <c r="F20" s="38"/>
      <c r="G20" s="30"/>
    </row>
    <row r="21" spans="1:7" ht="34.15" customHeight="1" x14ac:dyDescent="0.25">
      <c r="A21" s="47" t="s">
        <v>63</v>
      </c>
      <c r="B21" s="2" t="s">
        <v>13</v>
      </c>
      <c r="C21" s="20">
        <v>3889.8</v>
      </c>
      <c r="D21" s="17">
        <v>3889.8</v>
      </c>
      <c r="E21" s="17">
        <v>3889.8</v>
      </c>
      <c r="F21" s="38"/>
      <c r="G21" s="30"/>
    </row>
    <row r="22" spans="1:7" ht="24" customHeight="1" x14ac:dyDescent="0.25">
      <c r="A22" s="47" t="s">
        <v>61</v>
      </c>
      <c r="B22" s="41" t="s">
        <v>27</v>
      </c>
      <c r="C22" s="20">
        <v>0</v>
      </c>
      <c r="D22" s="18">
        <v>44498</v>
      </c>
      <c r="E22" s="18">
        <v>44498</v>
      </c>
      <c r="F22" s="38"/>
      <c r="G22" s="30"/>
    </row>
    <row r="23" spans="1:7" s="35" customFormat="1" ht="22.9" customHeight="1" x14ac:dyDescent="0.25">
      <c r="A23" s="67" t="s">
        <v>3</v>
      </c>
      <c r="B23" s="42" t="s">
        <v>62</v>
      </c>
      <c r="C23" s="18">
        <f>SUM(C25+C29)</f>
        <v>176086.09999999998</v>
      </c>
      <c r="D23" s="18">
        <f>SUM(D25+D29+D30)</f>
        <v>142388.90000000002</v>
      </c>
      <c r="E23" s="18">
        <f>SUM(E25+E29+E30)</f>
        <v>125729.7</v>
      </c>
      <c r="F23" s="43"/>
      <c r="G23" s="69"/>
    </row>
    <row r="24" spans="1:7" ht="15" customHeight="1" x14ac:dyDescent="0.25">
      <c r="A24" s="47"/>
      <c r="B24" s="1" t="s">
        <v>5</v>
      </c>
      <c r="C24" s="20"/>
      <c r="D24" s="18"/>
      <c r="E24" s="24"/>
      <c r="F24" s="38"/>
      <c r="G24" s="30"/>
    </row>
    <row r="25" spans="1:7" ht="63" x14ac:dyDescent="0.25">
      <c r="A25" s="47" t="s">
        <v>15</v>
      </c>
      <c r="B25" s="21" t="s">
        <v>20</v>
      </c>
      <c r="C25" s="18">
        <f>SUM(C27+C28)</f>
        <v>75405.2</v>
      </c>
      <c r="D25" s="18">
        <f>SUM(D27:D28)</f>
        <v>126385.40000000001</v>
      </c>
      <c r="E25" s="24">
        <f>SUM(E27:E28)</f>
        <v>120707.9</v>
      </c>
      <c r="F25" s="45"/>
      <c r="G25" s="44"/>
    </row>
    <row r="26" spans="1:7" ht="18" customHeight="1" x14ac:dyDescent="0.25">
      <c r="A26" s="47"/>
      <c r="B26" s="1" t="s">
        <v>5</v>
      </c>
      <c r="C26" s="18"/>
      <c r="D26" s="18"/>
      <c r="E26" s="24"/>
      <c r="F26" s="38"/>
      <c r="G26" s="30"/>
    </row>
    <row r="27" spans="1:7" ht="35.450000000000003" customHeight="1" x14ac:dyDescent="0.25">
      <c r="A27" s="47" t="s">
        <v>16</v>
      </c>
      <c r="B27" s="21" t="s">
        <v>19</v>
      </c>
      <c r="C27" s="18">
        <v>45102.2</v>
      </c>
      <c r="D27" s="18">
        <f>115255.3+350</f>
        <v>115605.3</v>
      </c>
      <c r="E27" s="24">
        <f>109577.9+350</f>
        <v>109927.9</v>
      </c>
      <c r="F27" s="38"/>
      <c r="G27" s="44"/>
    </row>
    <row r="28" spans="1:7" ht="51" customHeight="1" x14ac:dyDescent="0.25">
      <c r="A28" s="47" t="s">
        <v>17</v>
      </c>
      <c r="B28" s="21" t="s">
        <v>21</v>
      </c>
      <c r="C28" s="37">
        <v>30303</v>
      </c>
      <c r="D28" s="20">
        <v>10780.1</v>
      </c>
      <c r="E28" s="24">
        <v>10780</v>
      </c>
      <c r="F28" s="38"/>
      <c r="G28" s="44"/>
    </row>
    <row r="29" spans="1:7" ht="31.5" x14ac:dyDescent="0.25">
      <c r="A29" s="47" t="s">
        <v>14</v>
      </c>
      <c r="B29" s="21" t="s">
        <v>22</v>
      </c>
      <c r="C29" s="37">
        <v>100680.9</v>
      </c>
      <c r="D29" s="18">
        <v>16003.5</v>
      </c>
      <c r="E29" s="24">
        <v>5021.8</v>
      </c>
      <c r="F29" s="38"/>
      <c r="G29" s="44"/>
    </row>
    <row r="30" spans="1:7" ht="64.150000000000006" customHeight="1" x14ac:dyDescent="0.25">
      <c r="A30" s="47" t="s">
        <v>28</v>
      </c>
      <c r="B30" s="21" t="s">
        <v>29</v>
      </c>
      <c r="C30" s="46">
        <v>0</v>
      </c>
      <c r="D30" s="23">
        <v>0</v>
      </c>
      <c r="E30" s="23">
        <v>0</v>
      </c>
      <c r="F30" s="38"/>
      <c r="G30" s="44"/>
    </row>
    <row r="31" spans="1:7" x14ac:dyDescent="0.25">
      <c r="A31" s="47" t="s">
        <v>4</v>
      </c>
      <c r="B31" s="48" t="s">
        <v>50</v>
      </c>
      <c r="C31" s="70" t="s">
        <v>64</v>
      </c>
      <c r="D31" s="18">
        <f>D11-D23</f>
        <v>1594.1999999999825</v>
      </c>
      <c r="E31" s="24">
        <f>E11-E23</f>
        <v>18992.700000000026</v>
      </c>
      <c r="F31" s="38"/>
      <c r="G31" s="30"/>
    </row>
    <row r="32" spans="1:7" x14ac:dyDescent="0.25">
      <c r="B32" s="49"/>
      <c r="C32" s="50"/>
      <c r="D32" s="51"/>
      <c r="E32" s="52"/>
      <c r="F32" s="38"/>
      <c r="G32" s="53"/>
    </row>
    <row r="33" spans="1:11" x14ac:dyDescent="0.25">
      <c r="B33" s="3"/>
      <c r="C33" s="50"/>
      <c r="F33" s="30"/>
      <c r="G33" s="30"/>
    </row>
    <row r="34" spans="1:11" x14ac:dyDescent="0.25">
      <c r="A34" s="68"/>
      <c r="B34" s="77"/>
      <c r="C34" s="45"/>
      <c r="D34" s="44"/>
      <c r="E34" s="30"/>
      <c r="F34" s="30"/>
      <c r="G34" s="30"/>
      <c r="H34" s="30"/>
      <c r="I34" s="30"/>
      <c r="J34" s="30"/>
      <c r="K34" s="30"/>
    </row>
    <row r="35" spans="1:11" ht="6.6" customHeight="1" x14ac:dyDescent="0.25">
      <c r="A35" s="68"/>
      <c r="B35" s="77"/>
      <c r="C35" s="54"/>
      <c r="D35" s="55"/>
      <c r="E35" s="55"/>
      <c r="F35" s="30"/>
      <c r="G35" s="30"/>
      <c r="H35" s="30"/>
      <c r="I35" s="30"/>
      <c r="J35" s="30"/>
      <c r="K35" s="30"/>
    </row>
    <row r="36" spans="1:11" hidden="1" x14ac:dyDescent="0.25">
      <c r="A36" s="68"/>
      <c r="B36" s="6"/>
      <c r="C36" s="45"/>
      <c r="D36" s="30"/>
      <c r="E36" s="30"/>
      <c r="F36" s="30"/>
      <c r="G36" s="30"/>
      <c r="H36" s="30"/>
      <c r="I36" s="30"/>
      <c r="J36" s="30"/>
      <c r="K36" s="30"/>
    </row>
    <row r="37" spans="1:11" hidden="1" x14ac:dyDescent="0.25">
      <c r="A37" s="68"/>
      <c r="B37" s="6"/>
      <c r="C37" s="45"/>
      <c r="D37" s="30"/>
      <c r="E37" s="30"/>
      <c r="F37" s="30"/>
      <c r="G37" s="30"/>
      <c r="H37" s="30"/>
      <c r="I37" s="30"/>
      <c r="J37" s="30"/>
      <c r="K37" s="30"/>
    </row>
    <row r="38" spans="1:11" hidden="1" x14ac:dyDescent="0.25">
      <c r="A38" s="68"/>
      <c r="B38" s="56"/>
      <c r="C38" s="57"/>
      <c r="D38" s="30"/>
      <c r="E38" s="30"/>
      <c r="F38" s="30"/>
      <c r="G38" s="30"/>
      <c r="H38" s="30"/>
      <c r="I38" s="30"/>
      <c r="J38" s="30"/>
      <c r="K38" s="30"/>
    </row>
    <row r="39" spans="1:11" x14ac:dyDescent="0.25">
      <c r="A39" s="68"/>
      <c r="B39" s="49"/>
      <c r="C39" s="57"/>
      <c r="D39" s="58"/>
      <c r="E39" s="45"/>
      <c r="F39" s="59"/>
      <c r="G39" s="60"/>
      <c r="H39" s="30"/>
      <c r="I39" s="30"/>
      <c r="J39" s="30"/>
      <c r="K39" s="30"/>
    </row>
    <row r="40" spans="1:11" x14ac:dyDescent="0.25">
      <c r="A40" s="61"/>
      <c r="B40" s="62"/>
      <c r="C40" s="63"/>
      <c r="D40" s="64"/>
      <c r="E40" s="45"/>
      <c r="F40" s="59"/>
      <c r="G40" s="60"/>
      <c r="H40" s="30"/>
      <c r="I40" s="30"/>
      <c r="J40" s="30"/>
      <c r="K40" s="30"/>
    </row>
    <row r="41" spans="1:11" x14ac:dyDescent="0.25">
      <c r="A41" s="61"/>
      <c r="B41" s="49"/>
      <c r="C41" s="65"/>
      <c r="D41" s="64"/>
      <c r="E41" s="45"/>
      <c r="F41" s="59"/>
      <c r="G41" s="60"/>
      <c r="H41" s="30"/>
      <c r="I41" s="30"/>
      <c r="J41" s="30"/>
      <c r="K41" s="30"/>
    </row>
    <row r="42" spans="1:11" x14ac:dyDescent="0.25">
      <c r="A42" s="68"/>
      <c r="B42" s="6"/>
      <c r="C42" s="45"/>
      <c r="D42" s="30"/>
      <c r="E42" s="30"/>
      <c r="F42" s="30"/>
      <c r="G42" s="30"/>
      <c r="H42" s="30"/>
      <c r="I42" s="30"/>
      <c r="J42" s="30"/>
      <c r="K42" s="30"/>
    </row>
    <row r="43" spans="1:11" x14ac:dyDescent="0.25">
      <c r="A43" s="68"/>
      <c r="B43" s="49"/>
      <c r="C43" s="57"/>
      <c r="D43" s="57"/>
      <c r="E43" s="57"/>
      <c r="F43" s="57"/>
      <c r="G43" s="57"/>
      <c r="H43" s="57"/>
      <c r="I43" s="45"/>
      <c r="J43" s="45"/>
      <c r="K43" s="45"/>
    </row>
    <row r="48" spans="1:11" x14ac:dyDescent="0.25">
      <c r="B48" s="62"/>
    </row>
  </sheetData>
  <mergeCells count="10">
    <mergeCell ref="A1:E1"/>
    <mergeCell ref="A3:E3"/>
    <mergeCell ref="A4:E4"/>
    <mergeCell ref="A5:E5"/>
    <mergeCell ref="B34:B35"/>
    <mergeCell ref="C7:C9"/>
    <mergeCell ref="D7:D9"/>
    <mergeCell ref="E7:E9"/>
    <mergeCell ref="A7:A9"/>
    <mergeCell ref="B7:B9"/>
  </mergeCells>
  <pageMargins left="1.1811023622047245" right="0.59055118110236227" top="0.78740157480314965" bottom="0.78740157480314965" header="0.31496062992125984" footer="0.31496062992125984"/>
  <pageSetup paperSize="9" scale="93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selection activeCell="E8" sqref="E8:E11"/>
    </sheetView>
  </sheetViews>
  <sheetFormatPr defaultColWidth="9.140625" defaultRowHeight="15" x14ac:dyDescent="0.25"/>
  <cols>
    <col min="1" max="1" width="5.7109375" style="13" customWidth="1"/>
    <col min="2" max="2" width="49.7109375" style="26" customWidth="1"/>
    <col min="3" max="3" width="18.7109375" style="26" customWidth="1"/>
    <col min="4" max="4" width="15.5703125" style="26" customWidth="1"/>
    <col min="5" max="5" width="21.28515625" style="26" customWidth="1"/>
    <col min="6" max="16384" width="9.140625" style="26"/>
  </cols>
  <sheetData>
    <row r="1" spans="1:5" ht="15.75" x14ac:dyDescent="0.25">
      <c r="A1" s="97" t="s">
        <v>65</v>
      </c>
      <c r="B1" s="97"/>
      <c r="C1" s="97"/>
      <c r="D1" s="97"/>
      <c r="E1" s="97"/>
    </row>
    <row r="3" spans="1:5" ht="15.75" x14ac:dyDescent="0.25">
      <c r="A3" s="75" t="s">
        <v>30</v>
      </c>
      <c r="B3" s="88"/>
      <c r="C3" s="88"/>
      <c r="D3" s="88"/>
      <c r="E3" s="88"/>
    </row>
    <row r="4" spans="1:5" ht="15.75" x14ac:dyDescent="0.25">
      <c r="A4" s="75" t="s">
        <v>31</v>
      </c>
      <c r="B4" s="88"/>
      <c r="C4" s="88"/>
      <c r="D4" s="88"/>
      <c r="E4" s="88"/>
    </row>
    <row r="5" spans="1:5" ht="15.75" x14ac:dyDescent="0.25">
      <c r="A5" s="75" t="s">
        <v>49</v>
      </c>
      <c r="B5" s="88"/>
      <c r="C5" s="88"/>
      <c r="D5" s="88"/>
      <c r="E5" s="88"/>
    </row>
    <row r="6" spans="1:5" ht="15.75" x14ac:dyDescent="0.25">
      <c r="A6" s="75" t="s">
        <v>32</v>
      </c>
      <c r="B6" s="88"/>
      <c r="C6" s="88"/>
      <c r="D6" s="88"/>
      <c r="E6" s="88"/>
    </row>
    <row r="7" spans="1:5" ht="15.75" x14ac:dyDescent="0.25">
      <c r="A7" s="66"/>
      <c r="B7" s="7"/>
      <c r="C7" s="14"/>
      <c r="D7" s="14"/>
      <c r="E7" s="14"/>
    </row>
    <row r="8" spans="1:5" x14ac:dyDescent="0.25">
      <c r="A8" s="82" t="s">
        <v>0</v>
      </c>
      <c r="B8" s="85" t="s">
        <v>1</v>
      </c>
      <c r="C8" s="89" t="s">
        <v>43</v>
      </c>
      <c r="D8" s="92" t="s">
        <v>44</v>
      </c>
      <c r="E8" s="95" t="s">
        <v>26</v>
      </c>
    </row>
    <row r="9" spans="1:5" x14ac:dyDescent="0.25">
      <c r="A9" s="83"/>
      <c r="B9" s="86"/>
      <c r="C9" s="90"/>
      <c r="D9" s="93"/>
      <c r="E9" s="96"/>
    </row>
    <row r="10" spans="1:5" x14ac:dyDescent="0.25">
      <c r="A10" s="83"/>
      <c r="B10" s="86"/>
      <c r="C10" s="90"/>
      <c r="D10" s="93"/>
      <c r="E10" s="96"/>
    </row>
    <row r="11" spans="1:5" ht="20.25" customHeight="1" x14ac:dyDescent="0.25">
      <c r="A11" s="84"/>
      <c r="B11" s="87"/>
      <c r="C11" s="91"/>
      <c r="D11" s="94"/>
      <c r="E11" s="96"/>
    </row>
    <row r="12" spans="1:5" s="14" customFormat="1" ht="15.75" x14ac:dyDescent="0.25">
      <c r="A12" s="72">
        <v>1</v>
      </c>
      <c r="B12" s="73">
        <v>2</v>
      </c>
      <c r="C12" s="104">
        <v>3</v>
      </c>
      <c r="D12" s="105">
        <v>4</v>
      </c>
      <c r="E12" s="71">
        <v>5</v>
      </c>
    </row>
    <row r="13" spans="1:5" s="35" customFormat="1" ht="16.899999999999999" customHeight="1" x14ac:dyDescent="0.25">
      <c r="A13" s="47" t="s">
        <v>2</v>
      </c>
      <c r="B13" s="8" t="s">
        <v>53</v>
      </c>
      <c r="C13" s="18">
        <f>C15+C16+C17+C18+C19+C20+C21+C24</f>
        <v>143983.1</v>
      </c>
      <c r="D13" s="18">
        <f>D15+D16+D17+D18+D19+D20+D21+D24</f>
        <v>144722.40000000002</v>
      </c>
      <c r="E13" s="18">
        <f>SUM(D13-C13)</f>
        <v>739.30000000001746</v>
      </c>
    </row>
    <row r="14" spans="1:5" ht="18.600000000000001" customHeight="1" x14ac:dyDescent="0.25">
      <c r="A14" s="47"/>
      <c r="B14" s="8" t="s">
        <v>5</v>
      </c>
      <c r="C14" s="16"/>
      <c r="D14" s="16"/>
      <c r="E14" s="15"/>
    </row>
    <row r="15" spans="1:5" ht="113.45" customHeight="1" x14ac:dyDescent="0.25">
      <c r="A15" s="47" t="s">
        <v>54</v>
      </c>
      <c r="B15" s="8" t="s">
        <v>6</v>
      </c>
      <c r="C15" s="17">
        <v>6280.8</v>
      </c>
      <c r="D15" s="17">
        <v>6165.7</v>
      </c>
      <c r="E15" s="18">
        <f t="shared" ref="E15:E23" si="0">SUM(D15-C15)</f>
        <v>-115.10000000000036</v>
      </c>
    </row>
    <row r="16" spans="1:5" ht="16.899999999999999" customHeight="1" x14ac:dyDescent="0.25">
      <c r="A16" s="11" t="s">
        <v>55</v>
      </c>
      <c r="B16" s="8" t="s">
        <v>7</v>
      </c>
      <c r="C16" s="18">
        <v>24248</v>
      </c>
      <c r="D16" s="18">
        <v>25102.400000000001</v>
      </c>
      <c r="E16" s="18">
        <f t="shared" si="0"/>
        <v>854.40000000000146</v>
      </c>
    </row>
    <row r="17" spans="1:9" ht="79.150000000000006" customHeight="1" x14ac:dyDescent="0.25">
      <c r="A17" s="47" t="s">
        <v>56</v>
      </c>
      <c r="B17" s="8" t="s">
        <v>8</v>
      </c>
      <c r="C17" s="18">
        <v>0</v>
      </c>
      <c r="D17" s="18">
        <v>0</v>
      </c>
      <c r="E17" s="18">
        <f t="shared" si="0"/>
        <v>0</v>
      </c>
    </row>
    <row r="18" spans="1:9" ht="94.15" customHeight="1" x14ac:dyDescent="0.25">
      <c r="A18" s="47" t="s">
        <v>57</v>
      </c>
      <c r="B18" s="9" t="s">
        <v>10</v>
      </c>
      <c r="C18" s="18">
        <v>0</v>
      </c>
      <c r="D18" s="18">
        <v>0</v>
      </c>
      <c r="E18" s="18">
        <f t="shared" si="0"/>
        <v>0</v>
      </c>
    </row>
    <row r="19" spans="1:9" ht="124.9" customHeight="1" x14ac:dyDescent="0.25">
      <c r="A19" s="67" t="s">
        <v>58</v>
      </c>
      <c r="B19" s="8" t="s">
        <v>9</v>
      </c>
      <c r="C19" s="18">
        <v>65066.5</v>
      </c>
      <c r="D19" s="18">
        <v>65066.5</v>
      </c>
      <c r="E19" s="18">
        <f t="shared" si="0"/>
        <v>0</v>
      </c>
    </row>
    <row r="20" spans="1:9" ht="96" customHeight="1" x14ac:dyDescent="0.25">
      <c r="A20" s="47" t="s">
        <v>59</v>
      </c>
      <c r="B20" s="9" t="s">
        <v>11</v>
      </c>
      <c r="C20" s="18">
        <v>0</v>
      </c>
      <c r="D20" s="18">
        <v>0</v>
      </c>
      <c r="E20" s="18">
        <f t="shared" si="0"/>
        <v>0</v>
      </c>
    </row>
    <row r="21" spans="1:9" ht="34.15" customHeight="1" x14ac:dyDescent="0.25">
      <c r="A21" s="47" t="s">
        <v>60</v>
      </c>
      <c r="B21" s="9" t="s">
        <v>18</v>
      </c>
      <c r="C21" s="17">
        <v>3889.8</v>
      </c>
      <c r="D21" s="17">
        <v>3889.8</v>
      </c>
      <c r="E21" s="18">
        <f t="shared" si="0"/>
        <v>0</v>
      </c>
    </row>
    <row r="22" spans="1:9" ht="19.149999999999999" customHeight="1" x14ac:dyDescent="0.25">
      <c r="A22" s="47"/>
      <c r="B22" s="9" t="s">
        <v>12</v>
      </c>
      <c r="C22" s="19"/>
      <c r="D22" s="19"/>
      <c r="E22" s="18">
        <f t="shared" si="0"/>
        <v>0</v>
      </c>
    </row>
    <row r="23" spans="1:9" ht="31.9" customHeight="1" x14ac:dyDescent="0.25">
      <c r="A23" s="47" t="s">
        <v>63</v>
      </c>
      <c r="B23" s="9" t="s">
        <v>13</v>
      </c>
      <c r="C23" s="17">
        <v>3889.8</v>
      </c>
      <c r="D23" s="17">
        <v>3889.8</v>
      </c>
      <c r="E23" s="18">
        <f t="shared" si="0"/>
        <v>0</v>
      </c>
    </row>
    <row r="24" spans="1:9" ht="16.899999999999999" customHeight="1" x14ac:dyDescent="0.25">
      <c r="A24" s="47" t="s">
        <v>61</v>
      </c>
      <c r="B24" s="9" t="s">
        <v>45</v>
      </c>
      <c r="C24" s="18">
        <v>44498</v>
      </c>
      <c r="D24" s="18">
        <v>44498</v>
      </c>
      <c r="E24" s="18">
        <f>SUM(D24-C24)</f>
        <v>0</v>
      </c>
    </row>
    <row r="25" spans="1:9" s="35" customFormat="1" ht="19.149999999999999" customHeight="1" x14ac:dyDescent="0.25">
      <c r="A25" s="67" t="s">
        <v>3</v>
      </c>
      <c r="B25" s="42" t="s">
        <v>62</v>
      </c>
      <c r="C25" s="18">
        <f>SUM(C27+C36)</f>
        <v>142388.9</v>
      </c>
      <c r="D25" s="18">
        <f t="shared" ref="D25:E25" si="1">SUM(D27+D36)</f>
        <v>125729.70000000001</v>
      </c>
      <c r="E25" s="18">
        <f t="shared" si="1"/>
        <v>-16659.199999999986</v>
      </c>
    </row>
    <row r="26" spans="1:9" ht="17.45" customHeight="1" x14ac:dyDescent="0.25">
      <c r="A26" s="47"/>
      <c r="B26" s="8" t="s">
        <v>5</v>
      </c>
      <c r="C26" s="18"/>
      <c r="D26" s="18"/>
      <c r="E26" s="15"/>
    </row>
    <row r="27" spans="1:9" ht="51" customHeight="1" x14ac:dyDescent="0.25">
      <c r="A27" s="47" t="s">
        <v>15</v>
      </c>
      <c r="B27" s="21" t="s">
        <v>20</v>
      </c>
      <c r="C27" s="18">
        <f>SUM(C28+C32)</f>
        <v>126385.4</v>
      </c>
      <c r="D27" s="18">
        <f>SUM(D28+D32)</f>
        <v>120707.90000000001</v>
      </c>
      <c r="E27" s="18">
        <f t="shared" ref="E27:E44" si="2">SUM(D27-C27)</f>
        <v>-5677.4999999999854</v>
      </c>
    </row>
    <row r="28" spans="1:9" ht="38.450000000000003" customHeight="1" x14ac:dyDescent="0.25">
      <c r="A28" s="12" t="s">
        <v>16</v>
      </c>
      <c r="B28" s="21" t="s">
        <v>33</v>
      </c>
      <c r="C28" s="18">
        <f>SUM(C29:C31)</f>
        <v>115605.3</v>
      </c>
      <c r="D28" s="18">
        <f>SUM(D29:D31)</f>
        <v>109927.90000000001</v>
      </c>
      <c r="E28" s="18">
        <f t="shared" si="2"/>
        <v>-5677.3999999999942</v>
      </c>
    </row>
    <row r="29" spans="1:9" ht="18" customHeight="1" x14ac:dyDescent="0.25">
      <c r="A29" s="12"/>
      <c r="B29" s="21" t="s">
        <v>46</v>
      </c>
      <c r="C29" s="18">
        <f>115255.3+350-C30-C31</f>
        <v>18846</v>
      </c>
      <c r="D29" s="18">
        <f>55993.9-D30+1672.7</f>
        <v>13168.600000000002</v>
      </c>
      <c r="E29" s="18">
        <f t="shared" si="2"/>
        <v>-5677.3999999999978</v>
      </c>
      <c r="I29" s="51"/>
    </row>
    <row r="30" spans="1:9" ht="18.600000000000001" customHeight="1" x14ac:dyDescent="0.25">
      <c r="A30" s="12"/>
      <c r="B30" s="21" t="s">
        <v>47</v>
      </c>
      <c r="C30" s="20">
        <v>44498</v>
      </c>
      <c r="D30" s="20">
        <v>44498</v>
      </c>
      <c r="E30" s="18">
        <f t="shared" si="2"/>
        <v>0</v>
      </c>
      <c r="H30" s="51"/>
    </row>
    <row r="31" spans="1:9" ht="20.45" customHeight="1" x14ac:dyDescent="0.25">
      <c r="A31" s="12"/>
      <c r="B31" s="21" t="s">
        <v>34</v>
      </c>
      <c r="C31" s="18">
        <v>52261.3</v>
      </c>
      <c r="D31" s="18">
        <f>52261.3</f>
        <v>52261.3</v>
      </c>
      <c r="E31" s="18">
        <f t="shared" si="2"/>
        <v>0</v>
      </c>
    </row>
    <row r="32" spans="1:9" ht="36.6" customHeight="1" x14ac:dyDescent="0.25">
      <c r="A32" s="12" t="s">
        <v>17</v>
      </c>
      <c r="B32" s="21" t="s">
        <v>35</v>
      </c>
      <c r="C32" s="20">
        <f>SUM(C33:C35)</f>
        <v>10780.099999999999</v>
      </c>
      <c r="D32" s="20">
        <f>SUM(D33:D35)</f>
        <v>10780</v>
      </c>
      <c r="E32" s="18">
        <f t="shared" si="2"/>
        <v>-9.9999999998544808E-2</v>
      </c>
    </row>
    <row r="33" spans="1:8" ht="22.9" customHeight="1" x14ac:dyDescent="0.25">
      <c r="A33" s="22"/>
      <c r="B33" s="21" t="s">
        <v>46</v>
      </c>
      <c r="C33" s="23">
        <v>90.3</v>
      </c>
      <c r="D33" s="23">
        <v>90.2</v>
      </c>
      <c r="E33" s="18">
        <f t="shared" si="2"/>
        <v>-9.9999999999994316E-2</v>
      </c>
      <c r="H33" s="51"/>
    </row>
    <row r="34" spans="1:8" ht="15" customHeight="1" x14ac:dyDescent="0.25">
      <c r="A34" s="22"/>
      <c r="B34" s="21" t="s">
        <v>47</v>
      </c>
      <c r="C34" s="18">
        <v>0</v>
      </c>
      <c r="D34" s="18">
        <v>0</v>
      </c>
      <c r="E34" s="18">
        <f t="shared" si="2"/>
        <v>0</v>
      </c>
    </row>
    <row r="35" spans="1:8" ht="21.6" customHeight="1" x14ac:dyDescent="0.25">
      <c r="A35" s="22"/>
      <c r="B35" s="21" t="s">
        <v>34</v>
      </c>
      <c r="C35" s="18">
        <v>10689.8</v>
      </c>
      <c r="D35" s="18">
        <v>10689.8</v>
      </c>
      <c r="E35" s="18">
        <f t="shared" si="2"/>
        <v>0</v>
      </c>
    </row>
    <row r="36" spans="1:8" ht="35.450000000000003" customHeight="1" x14ac:dyDescent="0.25">
      <c r="A36" s="11" t="s">
        <v>14</v>
      </c>
      <c r="B36" s="21" t="s">
        <v>36</v>
      </c>
      <c r="C36" s="18">
        <f>SUM(C37:C39)</f>
        <v>16003.5</v>
      </c>
      <c r="D36" s="18">
        <f>SUM(D37:D39)</f>
        <v>5021.8</v>
      </c>
      <c r="E36" s="18">
        <f t="shared" si="2"/>
        <v>-10981.7</v>
      </c>
    </row>
    <row r="37" spans="1:8" ht="17.45" customHeight="1" x14ac:dyDescent="0.25">
      <c r="A37" s="11"/>
      <c r="B37" s="21" t="s">
        <v>46</v>
      </c>
      <c r="C37" s="18">
        <f>16003.5-C39</f>
        <v>13888.1</v>
      </c>
      <c r="D37" s="18">
        <f>2885+21.4</f>
        <v>2906.4</v>
      </c>
      <c r="E37" s="18">
        <f t="shared" si="2"/>
        <v>-10981.7</v>
      </c>
    </row>
    <row r="38" spans="1:8" ht="20.45" customHeight="1" x14ac:dyDescent="0.25">
      <c r="A38" s="11"/>
      <c r="B38" s="21" t="s">
        <v>47</v>
      </c>
      <c r="C38" s="18">
        <v>0</v>
      </c>
      <c r="D38" s="18">
        <v>0</v>
      </c>
      <c r="E38" s="18">
        <f t="shared" si="2"/>
        <v>0</v>
      </c>
    </row>
    <row r="39" spans="1:8" ht="20.45" customHeight="1" x14ac:dyDescent="0.25">
      <c r="A39" s="11"/>
      <c r="B39" s="21" t="s">
        <v>34</v>
      </c>
      <c r="C39" s="18">
        <v>2115.4</v>
      </c>
      <c r="D39" s="18">
        <v>2115.4</v>
      </c>
      <c r="E39" s="18">
        <f t="shared" si="2"/>
        <v>0</v>
      </c>
    </row>
    <row r="40" spans="1:8" s="35" customFormat="1" ht="15.75" x14ac:dyDescent="0.25">
      <c r="A40" s="12" t="s">
        <v>28</v>
      </c>
      <c r="B40" s="21" t="s">
        <v>37</v>
      </c>
      <c r="C40" s="24">
        <f>SUM(C41+C45)</f>
        <v>142388.9</v>
      </c>
      <c r="D40" s="24">
        <f>SUM(D41+D45)</f>
        <v>125729.70000000001</v>
      </c>
      <c r="E40" s="18">
        <f t="shared" si="2"/>
        <v>-16659.199999999983</v>
      </c>
    </row>
    <row r="41" spans="1:8" ht="19.149999999999999" customHeight="1" x14ac:dyDescent="0.25">
      <c r="A41" s="12" t="s">
        <v>52</v>
      </c>
      <c r="B41" s="1" t="s">
        <v>38</v>
      </c>
      <c r="C41" s="24">
        <f>SUM(C43+C44)</f>
        <v>77322.399999999994</v>
      </c>
      <c r="D41" s="24">
        <f>SUM(D43+D44)</f>
        <v>60663.200000000004</v>
      </c>
      <c r="E41" s="18">
        <f t="shared" si="2"/>
        <v>-16659.19999999999</v>
      </c>
    </row>
    <row r="42" spans="1:8" ht="22.9" customHeight="1" x14ac:dyDescent="0.25">
      <c r="A42" s="12"/>
      <c r="B42" s="1" t="s">
        <v>5</v>
      </c>
      <c r="C42" s="25"/>
      <c r="D42" s="25"/>
      <c r="E42" s="18">
        <f t="shared" si="2"/>
        <v>0</v>
      </c>
    </row>
    <row r="43" spans="1:8" ht="27" customHeight="1" x14ac:dyDescent="0.25">
      <c r="A43" s="12"/>
      <c r="B43" s="21" t="s">
        <v>46</v>
      </c>
      <c r="C43" s="24">
        <f>SUM(C37+C33+C29)</f>
        <v>32824.400000000001</v>
      </c>
      <c r="D43" s="24">
        <f t="shared" ref="D43:E43" si="3">SUM(D37+D33+D29)</f>
        <v>16165.200000000003</v>
      </c>
      <c r="E43" s="24">
        <f t="shared" si="3"/>
        <v>-16659.199999999997</v>
      </c>
    </row>
    <row r="44" spans="1:8" ht="22.9" customHeight="1" x14ac:dyDescent="0.25">
      <c r="A44" s="12"/>
      <c r="B44" s="21" t="s">
        <v>47</v>
      </c>
      <c r="C44" s="24">
        <f>SUM(C38+C34+C30)</f>
        <v>44498</v>
      </c>
      <c r="D44" s="24">
        <f>SUM(D38+D34+D30)</f>
        <v>44498</v>
      </c>
      <c r="E44" s="18">
        <f t="shared" si="2"/>
        <v>0</v>
      </c>
    </row>
    <row r="45" spans="1:8" ht="22.15" customHeight="1" x14ac:dyDescent="0.25">
      <c r="A45" s="12" t="s">
        <v>51</v>
      </c>
      <c r="B45" s="1" t="s">
        <v>39</v>
      </c>
      <c r="C45" s="18">
        <f>SUM(C39+C35+C31)</f>
        <v>65066.5</v>
      </c>
      <c r="D45" s="18">
        <f t="shared" ref="D45:E45" si="4">SUM(D39+D35+D31)</f>
        <v>65066.5</v>
      </c>
      <c r="E45" s="18">
        <f t="shared" si="4"/>
        <v>0</v>
      </c>
    </row>
  </sheetData>
  <mergeCells count="10">
    <mergeCell ref="A1:E1"/>
    <mergeCell ref="A3:E3"/>
    <mergeCell ref="A4:E4"/>
    <mergeCell ref="A5:E5"/>
    <mergeCell ref="A6:E6"/>
    <mergeCell ref="A8:A11"/>
    <mergeCell ref="B8:B11"/>
    <mergeCell ref="C8:C11"/>
    <mergeCell ref="D8:D11"/>
    <mergeCell ref="E8:E11"/>
  </mergeCells>
  <pageMargins left="1.1811023622047245" right="0.59055118110236227" top="0.78740157480314965" bottom="0.78740157480314965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Исполнение сметы</vt:lpstr>
      <vt:lpstr>Исполнение по источникам</vt:lpstr>
      <vt:lpstr>'Исполнение по источникам'!Заголовки_для_печати</vt:lpstr>
      <vt:lpstr>'Исполнение сметы'!Заголовки_для_печати</vt:lpstr>
      <vt:lpstr>'Исполнение сметы'!Область_печати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2021-04-28T01:11:35Z</dcterms:modified>
</cp:coreProperties>
</file>