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Доходы\"/>
    </mc:Choice>
  </mc:AlternateContent>
  <bookViews>
    <workbookView xWindow="120" yWindow="120" windowWidth="15480" windowHeight="9405"/>
  </bookViews>
  <sheets>
    <sheet name="сведения о доходах 2020-2024" sheetId="6" r:id="rId1"/>
  </sheets>
  <definedNames>
    <definedName name="_xlnm.Print_Titles" localSheetId="0">'сведения о доходах 2020-2024'!$7:$12</definedName>
    <definedName name="_xlnm.Print_Area" localSheetId="0">'сведения о доходах 2020-2024'!$A$1:$K$60</definedName>
  </definedNames>
  <calcPr calcId="152511"/>
</workbook>
</file>

<file path=xl/calcChain.xml><?xml version="1.0" encoding="utf-8"?>
<calcChain xmlns="http://schemas.openxmlformats.org/spreadsheetml/2006/main">
  <c r="F14" i="6" l="1"/>
  <c r="H14" i="6"/>
  <c r="F32" i="6"/>
  <c r="I32" i="6"/>
  <c r="D14" i="6"/>
  <c r="B14" i="6"/>
  <c r="F16" i="6" l="1"/>
  <c r="F18" i="6"/>
  <c r="C45" i="6" l="1"/>
  <c r="C42" i="6"/>
  <c r="C34" i="6"/>
  <c r="C52" i="6"/>
  <c r="C51" i="6" s="1"/>
  <c r="C40" i="6"/>
  <c r="C24" i="6"/>
  <c r="C19" i="6"/>
  <c r="C17" i="6"/>
  <c r="C15" i="6"/>
  <c r="C14" i="6" l="1"/>
  <c r="C33" i="6"/>
  <c r="C13" i="6" l="1"/>
  <c r="C60" i="6" s="1"/>
  <c r="I26" i="6" l="1"/>
  <c r="I16" i="6" l="1"/>
  <c r="I18" i="6"/>
  <c r="I20" i="6"/>
  <c r="I21" i="6"/>
  <c r="I22" i="6"/>
  <c r="I23" i="6"/>
  <c r="I25" i="6"/>
  <c r="I27" i="6"/>
  <c r="I28" i="6"/>
  <c r="I29" i="6"/>
  <c r="I30" i="6"/>
  <c r="I31" i="6"/>
  <c r="I36" i="6"/>
  <c r="I38" i="6"/>
  <c r="I39" i="6"/>
  <c r="I41" i="6"/>
  <c r="I43" i="6"/>
  <c r="I44" i="6"/>
  <c r="I47" i="6"/>
  <c r="I49" i="6"/>
  <c r="I53" i="6"/>
  <c r="I54" i="6"/>
  <c r="I55" i="6"/>
  <c r="I56" i="6"/>
  <c r="I57" i="6"/>
  <c r="I58" i="6"/>
  <c r="I59" i="6"/>
  <c r="G16" i="6"/>
  <c r="G18" i="6"/>
  <c r="G20" i="6"/>
  <c r="G21" i="6"/>
  <c r="G22" i="6"/>
  <c r="G23" i="6"/>
  <c r="G25" i="6"/>
  <c r="G26" i="6"/>
  <c r="G27" i="6"/>
  <c r="G28" i="6"/>
  <c r="G29" i="6"/>
  <c r="G30" i="6"/>
  <c r="G31" i="6"/>
  <c r="G36" i="6"/>
  <c r="G38" i="6"/>
  <c r="G39" i="6"/>
  <c r="G41" i="6"/>
  <c r="G43" i="6"/>
  <c r="G44" i="6"/>
  <c r="G46" i="6"/>
  <c r="G47" i="6"/>
  <c r="G49" i="6"/>
  <c r="G53" i="6"/>
  <c r="G54" i="6"/>
  <c r="G55" i="6"/>
  <c r="G56" i="6"/>
  <c r="G57" i="6"/>
  <c r="G58" i="6"/>
  <c r="G59" i="6"/>
  <c r="H54" i="6" l="1"/>
  <c r="H55" i="6"/>
  <c r="H56" i="6"/>
  <c r="H57" i="6"/>
  <c r="H58" i="6"/>
  <c r="H59" i="6"/>
  <c r="H53" i="6"/>
  <c r="F54" i="6"/>
  <c r="F55" i="6"/>
  <c r="F56" i="6"/>
  <c r="F57" i="6"/>
  <c r="F58" i="6"/>
  <c r="F59" i="6"/>
  <c r="F53" i="6"/>
  <c r="H49" i="6"/>
  <c r="H50" i="6"/>
  <c r="F49" i="6"/>
  <c r="F50" i="6"/>
  <c r="H47" i="6"/>
  <c r="H48" i="6"/>
  <c r="F47" i="6"/>
  <c r="F48" i="6"/>
  <c r="H46" i="6"/>
  <c r="F46" i="6"/>
  <c r="H44" i="6"/>
  <c r="H43" i="6"/>
  <c r="F44" i="6"/>
  <c r="F43" i="6"/>
  <c r="H41" i="6"/>
  <c r="F41" i="6"/>
  <c r="H36" i="6"/>
  <c r="H37" i="6"/>
  <c r="H38" i="6"/>
  <c r="H39" i="6"/>
  <c r="F36" i="6"/>
  <c r="F37" i="6"/>
  <c r="F38" i="6"/>
  <c r="F39" i="6"/>
  <c r="H35" i="6"/>
  <c r="F35" i="6"/>
  <c r="H26" i="6"/>
  <c r="H27" i="6"/>
  <c r="H28" i="6"/>
  <c r="H29" i="6"/>
  <c r="H30" i="6"/>
  <c r="H31" i="6"/>
  <c r="H25" i="6"/>
  <c r="F26" i="6"/>
  <c r="F27" i="6"/>
  <c r="F28" i="6"/>
  <c r="F29" i="6"/>
  <c r="F30" i="6"/>
  <c r="F31" i="6"/>
  <c r="F25" i="6"/>
  <c r="H21" i="6" l="1"/>
  <c r="H22" i="6"/>
  <c r="H23" i="6"/>
  <c r="F21" i="6"/>
  <c r="F22" i="6"/>
  <c r="F23" i="6"/>
  <c r="H20" i="6"/>
  <c r="F20" i="6"/>
  <c r="H18" i="6"/>
  <c r="H16" i="6"/>
  <c r="K45" i="6" l="1"/>
  <c r="J45" i="6"/>
  <c r="H45" i="6"/>
  <c r="F45" i="6"/>
  <c r="E45" i="6"/>
  <c r="D45" i="6"/>
  <c r="B45" i="6"/>
  <c r="K52" i="6"/>
  <c r="K51" i="6" s="1"/>
  <c r="J52" i="6"/>
  <c r="J51" i="6" s="1"/>
  <c r="H52" i="6"/>
  <c r="H51" i="6" s="1"/>
  <c r="F52" i="6"/>
  <c r="F51" i="6" s="1"/>
  <c r="E52" i="6"/>
  <c r="D52" i="6"/>
  <c r="D51" i="6" s="1"/>
  <c r="K42" i="6"/>
  <c r="J42" i="6"/>
  <c r="H42" i="6"/>
  <c r="F42" i="6"/>
  <c r="E42" i="6"/>
  <c r="D42" i="6"/>
  <c r="K40" i="6"/>
  <c r="J40" i="6"/>
  <c r="H40" i="6"/>
  <c r="F40" i="6"/>
  <c r="E40" i="6"/>
  <c r="D40" i="6"/>
  <c r="K34" i="6"/>
  <c r="J34" i="6"/>
  <c r="H34" i="6"/>
  <c r="F34" i="6"/>
  <c r="E34" i="6"/>
  <c r="D34" i="6"/>
  <c r="K24" i="6"/>
  <c r="J24" i="6"/>
  <c r="H24" i="6"/>
  <c r="F24" i="6"/>
  <c r="E24" i="6"/>
  <c r="D24" i="6"/>
  <c r="K19" i="6"/>
  <c r="J19" i="6"/>
  <c r="H19" i="6"/>
  <c r="F19" i="6"/>
  <c r="E19" i="6"/>
  <c r="D19" i="6"/>
  <c r="K17" i="6"/>
  <c r="J17" i="6"/>
  <c r="H17" i="6"/>
  <c r="F17" i="6"/>
  <c r="E17" i="6"/>
  <c r="D17" i="6"/>
  <c r="K15" i="6"/>
  <c r="J15" i="6"/>
  <c r="H15" i="6"/>
  <c r="F15" i="6"/>
  <c r="E15" i="6"/>
  <c r="D15" i="6"/>
  <c r="B15" i="6"/>
  <c r="K14" i="6" l="1"/>
  <c r="J14" i="6"/>
  <c r="E14" i="6"/>
  <c r="I45" i="6"/>
  <c r="G45" i="6"/>
  <c r="I42" i="6"/>
  <c r="J33" i="6"/>
  <c r="I40" i="6"/>
  <c r="E51" i="6"/>
  <c r="I52" i="6"/>
  <c r="I34" i="6"/>
  <c r="I24" i="6"/>
  <c r="I19" i="6"/>
  <c r="I17" i="6"/>
  <c r="I15" i="6"/>
  <c r="G15" i="6"/>
  <c r="F33" i="6"/>
  <c r="K33" i="6"/>
  <c r="D33" i="6"/>
  <c r="H33" i="6"/>
  <c r="E33" i="6"/>
  <c r="J13" i="6" l="1"/>
  <c r="J60" i="6" s="1"/>
  <c r="I51" i="6"/>
  <c r="F13" i="6"/>
  <c r="F60" i="6" s="1"/>
  <c r="K13" i="6"/>
  <c r="K60" i="6" s="1"/>
  <c r="I14" i="6"/>
  <c r="I33" i="6"/>
  <c r="H13" i="6"/>
  <c r="H60" i="6" s="1"/>
  <c r="E13" i="6"/>
  <c r="D13" i="6"/>
  <c r="D60" i="6" s="1"/>
  <c r="B40" i="6"/>
  <c r="G40" i="6" s="1"/>
  <c r="B42" i="6"/>
  <c r="G42" i="6" s="1"/>
  <c r="E60" i="6" l="1"/>
  <c r="I13" i="6"/>
  <c r="B17" i="6"/>
  <c r="B34" i="6"/>
  <c r="G34" i="6" s="1"/>
  <c r="B24" i="6"/>
  <c r="G24" i="6" s="1"/>
  <c r="B19" i="6"/>
  <c r="G19" i="6" s="1"/>
  <c r="G17" i="6" l="1"/>
  <c r="G14" i="6"/>
  <c r="I60" i="6"/>
  <c r="B33" i="6"/>
  <c r="G33" i="6" s="1"/>
  <c r="B13" i="6" l="1"/>
  <c r="G13" i="6" s="1"/>
  <c r="B52" i="6" l="1"/>
  <c r="B51" i="6" l="1"/>
  <c r="G51" i="6" s="1"/>
  <c r="G52" i="6"/>
  <c r="B60" i="6" l="1"/>
  <c r="G60" i="6" s="1"/>
</calcChain>
</file>

<file path=xl/sharedStrings.xml><?xml version="1.0" encoding="utf-8"?>
<sst xmlns="http://schemas.openxmlformats.org/spreadsheetml/2006/main" count="70" uniqueCount="68">
  <si>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</si>
  <si>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</si>
  <si>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</si>
  <si>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Плата за негативное воздействие на окружающую среду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</si>
  <si>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</si>
  <si>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</si>
  <si>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ИТОГО ДОХОДОВ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</si>
  <si>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</si>
  <si>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</si>
  <si>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</si>
  <si>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</si>
  <si>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</si>
  <si>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</si>
  <si>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</si>
  <si>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</si>
  <si>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Транспортный налог с организаций</t>
  </si>
  <si>
    <t>Транспортный налог с физических лиц</t>
  </si>
  <si>
    <t>Доходы от сдачи в аренду имущества, составляющего казну городских округов (за исключением земельных участков)</t>
  </si>
  <si>
    <t>Прочие доходы от компенсации затрат бюджетов городских округов</t>
  </si>
  <si>
    <t>Прочие доходы от оказания платных услуг (работ) получателями средств бюджетов городских округов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</si>
  <si>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</si>
  <si>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</si>
  <si>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Налог, взимаемый в связи с применением патентной системы налогообложения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</si>
  <si>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</si>
  <si>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Налог на имущество организаций</t>
  </si>
  <si>
    <t>Земельный налог с организаций</t>
  </si>
  <si>
    <t>Земельный налог с физических лиц</t>
  </si>
  <si>
    <t>тыс. рублей</t>
  </si>
  <si>
    <t>Наименование доходов</t>
  </si>
  <si>
    <t>Сравнение:</t>
  </si>
  <si>
    <t xml:space="preserve">  +,- </t>
  </si>
  <si>
    <t>%</t>
  </si>
  <si>
    <t>Налог на доходы физических лиц Российской Федерации</t>
  </si>
  <si>
    <t>НАЛОГОВЫЕ И НЕНАЛОГОВЫЕ ДОХОДЫ - всего, в том числе:</t>
  </si>
  <si>
    <t>БЕЗВОЗМЕЗДНЫЕ ПОСТУПЛЕНИЯ -  всего , в том числе: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</si>
  <si>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</si>
  <si>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</si>
  <si>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</si>
  <si>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</si>
  <si>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</si>
  <si>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</si>
  <si>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НАЛОГОВЫЕ  ДОХОДЫ - всего, в том числе:</t>
  </si>
  <si>
    <t>НЕНАЛОГОВЫЕ ДОХОДЫ - всего, в том числе:</t>
  </si>
  <si>
    <t>ПЛАТЕЖИ ПРИ ПОЛЬЗОВАНИИ ПРИРОДНЫМИ РЕСУРСАМИ</t>
  </si>
  <si>
    <t>ДОХОДЫ ОТ ОКАЗАНИЯ ПЛАТНЫХ УСЛУГ (РАБОТ) 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</si>
  <si>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</si>
  <si>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</si>
  <si>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</si>
  <si>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</si>
  <si>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</si>
  <si>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</si>
  <si>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</si>
  <si>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Прогноз (проект бюджета)</t>
  </si>
  <si>
    <t>Сведения о доходах бюджета муниципального образования "Городской округ Ногликский"</t>
  </si>
  <si>
    <t xml:space="preserve">Ожидаемое исполнение (оценка) </t>
  </si>
  <si>
    <t>К проекту бюджета МО "Городской округ Ногликский"</t>
  </si>
  <si>
    <t>Прогноз на 2023 год (проект бюджета)</t>
  </si>
  <si>
    <t>на 2022 год и на плановый период 2023 и 2024 годов</t>
  </si>
  <si>
    <t xml:space="preserve"> по видам доходов на 2022 год и на плановый период 2023 и 2024 годов в сравнении с ожидаемым исполнением</t>
  </si>
  <si>
    <t xml:space="preserve">  за 2021 год (оценка текущего финансового года) и отчетом за 2020 год (отчетный финансовый год)</t>
  </si>
  <si>
    <t xml:space="preserve">2020 год (факт) </t>
  </si>
  <si>
    <t xml:space="preserve">2021 год </t>
  </si>
  <si>
    <t>2022 год</t>
  </si>
  <si>
    <t>Прогноз на 2024 год (проект бюджета)</t>
  </si>
  <si>
    <t xml:space="preserve">к 2020 году  </t>
  </si>
  <si>
    <t xml:space="preserve">к 2021 году (оценка) </t>
  </si>
  <si>
    <t>Плановые назначения (решение о бюджете на 2021-2023 годы в редакции от 25.06.2021 № 150)</t>
  </si>
  <si>
    <t>ЗАДОЛЖЕННОСТЬ И ПЕРЕРАСЧЕТЫ ПО ОТМЕНЕННЫМ НАЛОГАМ, СБОРАМ И ИНЫМ ОБЯЗАТЕЛЬНЫМ ПЛАТЕЖАМ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</si>
</sst>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FFFF"/>
      <name val="Arial Cyr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2"/>
    </font>
    <font>
      <sz val="10"/>
      <color rgb="FF000000"/>
      <name val="Arial Cyr"/>
      <family val="2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11.5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0" fontId="7" fillId="0" borderId="0">
      <alignment horizontal="left" shrinkToFit="1"/>
    </xf>
    <xf numFmtId="0" fontId="8" fillId="0" borderId="0">
      <alignment horizontal="center" vertical="center" wrapText="1"/>
    </xf>
    <xf numFmtId="0" fontId="9" fillId="0" borderId="0"/>
    <xf numFmtId="0" fontId="10" fillId="0" borderId="0">
      <alignment horizontal="center" vertical="center" wrapText="1"/>
    </xf>
    <xf numFmtId="0" fontId="11" fillId="0" borderId="0">
      <alignment horizontal="center" vertical="center" shrinkToFit="1"/>
    </xf>
    <xf numFmtId="0" fontId="10" fillId="0" borderId="0"/>
    <xf numFmtId="0" fontId="12" fillId="0" borderId="0">
      <alignment horizontal="center" vertical="center" wrapText="1"/>
    </xf>
    <xf numFmtId="0" fontId="10" fillId="0" borderId="0">
      <alignment horizontal="right" vertical="center" wrapText="1"/>
    </xf>
    <xf numFmtId="0" fontId="7" fillId="0" borderId="7">
      <alignment horizontal="left" shrinkToFit="1"/>
    </xf>
    <xf numFmtId="0" fontId="12" fillId="0" borderId="8">
      <alignment horizontal="center" vertical="center" wrapText="1"/>
    </xf>
    <xf numFmtId="0" fontId="12" fillId="0" borderId="9"/>
    <xf numFmtId="0" fontId="7" fillId="0" borderId="7"/>
    <xf numFmtId="0" fontId="12" fillId="0" borderId="7"/>
    <xf numFmtId="49" fontId="7" fillId="0" borderId="7">
      <alignment horizontal="center" vertical="center" shrinkToFit="1"/>
    </xf>
    <xf numFmtId="49" fontId="12" fillId="0" borderId="8">
      <alignment vertical="top" wrapText="1"/>
    </xf>
    <xf numFmtId="4" fontId="12" fillId="0" borderId="8">
      <alignment horizontal="right" vertical="top" shrinkToFit="1"/>
    </xf>
    <xf numFmtId="0" fontId="10" fillId="0" borderId="9"/>
    <xf numFmtId="0" fontId="12" fillId="0" borderId="0"/>
    <xf numFmtId="0" fontId="13" fillId="0" borderId="0"/>
    <xf numFmtId="0" fontId="13" fillId="0" borderId="0"/>
    <xf numFmtId="49" fontId="14" fillId="0" borderId="8">
      <alignment vertical="top" wrapText="1"/>
    </xf>
    <xf numFmtId="4" fontId="14" fillId="0" borderId="8">
      <alignment horizontal="right" vertical="top" shrinkToFit="1"/>
    </xf>
    <xf numFmtId="0" fontId="8" fillId="0" borderId="9"/>
    <xf numFmtId="0" fontId="8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2" fillId="3" borderId="0"/>
    <xf numFmtId="0" fontId="10" fillId="0" borderId="0">
      <alignment horizontal="left" vertical="center" wrapText="1"/>
    </xf>
    <xf numFmtId="0" fontId="10" fillId="0" borderId="0">
      <alignment horizontal="center" vertical="center" shrinkToFit="1"/>
    </xf>
    <xf numFmtId="0" fontId="12" fillId="3" borderId="11"/>
    <xf numFmtId="0" fontId="12" fillId="3" borderId="10"/>
    <xf numFmtId="0" fontId="12" fillId="3" borderId="12"/>
    <xf numFmtId="0" fontId="10" fillId="0" borderId="0">
      <alignment horizontal="left" wrapText="1"/>
    </xf>
    <xf numFmtId="0" fontId="12" fillId="0" borderId="0">
      <alignment horizontal="left" wrapText="1"/>
    </xf>
    <xf numFmtId="49" fontId="12" fillId="3" borderId="0"/>
    <xf numFmtId="49" fontId="12" fillId="3" borderId="10"/>
    <xf numFmtId="49" fontId="12" fillId="3" borderId="12"/>
    <xf numFmtId="49" fontId="12" fillId="3" borderId="11"/>
  </cellStyleXfs>
  <cellXfs count="68">
    <xf numFmtId="0" fontId="0" fillId="0" borderId="0" xfId="0"/>
    <xf numFmtId="0" fontId="6" fillId="2" borderId="1" xfId="1" applyNumberFormat="1" applyFont="1" applyFill="1" applyBorder="1" applyAlignment="1">
      <alignment horizontal="left" wrapText="1"/>
    </xf>
    <xf numFmtId="0" fontId="5" fillId="0" borderId="0" xfId="0" applyFont="1"/>
    <xf numFmtId="1" fontId="1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2" borderId="15" xfId="1" applyFont="1" applyFill="1" applyBorder="1" applyAlignment="1">
      <alignment horizontal="left" wrapText="1"/>
    </xf>
    <xf numFmtId="165" fontId="1" fillId="0" borderId="1" xfId="1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wrapText="1"/>
    </xf>
    <xf numFmtId="0" fontId="1" fillId="2" borderId="1" xfId="1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 wrapText="1" justifyLastLine="1"/>
      <protection locked="0"/>
    </xf>
    <xf numFmtId="0" fontId="1" fillId="0" borderId="1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" fillId="2" borderId="1" xfId="1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1" fillId="2" borderId="1" xfId="1" applyNumberFormat="1" applyFont="1" applyFill="1" applyBorder="1" applyAlignment="1">
      <alignment wrapText="1"/>
    </xf>
    <xf numFmtId="0" fontId="15" fillId="2" borderId="6" xfId="1" applyFont="1" applyFill="1" applyBorder="1" applyAlignment="1">
      <alignment horizontal="left" wrapText="1"/>
    </xf>
    <xf numFmtId="0" fontId="16" fillId="0" borderId="6" xfId="0" applyFont="1" applyBorder="1" applyAlignment="1">
      <alignment wrapText="1"/>
    </xf>
    <xf numFmtId="49" fontId="15" fillId="2" borderId="6" xfId="1" applyNumberFormat="1" applyFont="1" applyFill="1" applyBorder="1" applyAlignment="1">
      <alignment horizontal="left" wrapText="1"/>
    </xf>
    <xf numFmtId="0" fontId="15" fillId="0" borderId="6" xfId="0" applyNumberFormat="1" applyFont="1" applyBorder="1" applyAlignment="1" applyProtection="1">
      <alignment horizontal="left" wrapText="1" justifyLastLine="1"/>
      <protection locked="0"/>
    </xf>
    <xf numFmtId="0" fontId="17" fillId="0" borderId="1" xfId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horizontal="left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" xfId="1" applyNumberFormat="1" applyFont="1" applyFill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0" fontId="5" fillId="0" borderId="4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65" fontId="1" fillId="0" borderId="6" xfId="1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 applyProtection="1">
      <alignment horizontal="right"/>
      <protection locked="0"/>
    </xf>
    <xf numFmtId="165" fontId="5" fillId="0" borderId="1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/>
    </xf>
    <xf numFmtId="0" fontId="1" fillId="0" borderId="3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</cellXfs>
  <cellStyles count="42">
    <cellStyle name="br" xfId="20"/>
    <cellStyle name="col" xfId="21"/>
    <cellStyle name="st31" xfId="22"/>
    <cellStyle name="st32" xfId="23"/>
    <cellStyle name="st33" xfId="24"/>
    <cellStyle name="st34" xfId="25"/>
    <cellStyle name="st35" xfId="26"/>
    <cellStyle name="st36" xfId="3"/>
    <cellStyle name="st37" xfId="5"/>
    <cellStyle name="st38" xfId="9"/>
    <cellStyle name="style0" xfId="27"/>
    <cellStyle name="td" xfId="28"/>
    <cellStyle name="tr" xfId="29"/>
    <cellStyle name="xl21" xfId="30"/>
    <cellStyle name="xl22" xfId="2"/>
    <cellStyle name="xl23" xfId="31"/>
    <cellStyle name="xl24" xfId="32"/>
    <cellStyle name="xl25" xfId="6"/>
    <cellStyle name="xl26" xfId="7"/>
    <cellStyle name="xl27" xfId="8"/>
    <cellStyle name="xl28" xfId="19"/>
    <cellStyle name="xl29" xfId="33"/>
    <cellStyle name="xl30" xfId="10"/>
    <cellStyle name="xl31" xfId="11"/>
    <cellStyle name="xl32" xfId="12"/>
    <cellStyle name="xl33" xfId="13"/>
    <cellStyle name="xl34" xfId="14"/>
    <cellStyle name="xl35" xfId="34"/>
    <cellStyle name="xl36" xfId="35"/>
    <cellStyle name="xl37" xfId="36"/>
    <cellStyle name="xl38" xfId="37"/>
    <cellStyle name="xl39" xfId="15"/>
    <cellStyle name="xl40" xfId="16"/>
    <cellStyle name="xl41" xfId="17"/>
    <cellStyle name="xl42" xfId="38"/>
    <cellStyle name="xl43" xfId="39"/>
    <cellStyle name="xl44" xfId="18"/>
    <cellStyle name="xl45" xfId="40"/>
    <cellStyle name="xl46" xfId="41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53" zoomScale="98" zoomScaleNormal="98" workbookViewId="0">
      <selection activeCell="Q6" sqref="Q6"/>
    </sheetView>
  </sheetViews>
  <sheetFormatPr defaultRowHeight="15.75" x14ac:dyDescent="0.25"/>
  <cols>
    <col min="1" max="1" width="50" style="18" customWidth="1"/>
    <col min="2" max="3" width="12.85546875" style="42" customWidth="1"/>
    <col min="4" max="4" width="13" style="43" customWidth="1"/>
    <col min="5" max="5" width="13" style="13" customWidth="1"/>
    <col min="6" max="6" width="13.5703125" style="14" customWidth="1"/>
    <col min="7" max="7" width="9.140625" style="19" customWidth="1"/>
    <col min="8" max="8" width="13.42578125" style="20" customWidth="1"/>
    <col min="9" max="9" width="11" style="20" customWidth="1"/>
    <col min="10" max="10" width="12.85546875" style="19" customWidth="1"/>
    <col min="11" max="11" width="12.7109375" style="19" customWidth="1"/>
    <col min="12" max="16384" width="9.140625" style="2"/>
  </cols>
  <sheetData>
    <row r="1" spans="1:13" ht="15.75" customHeight="1" x14ac:dyDescent="0.25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15.75" customHeight="1" x14ac:dyDescent="0.25">
      <c r="A2" s="66" t="s">
        <v>57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3" s="29" customFormat="1" ht="39" customHeight="1" x14ac:dyDescent="0.25">
      <c r="A3" s="67" t="s">
        <v>53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29" customFormat="1" ht="16.5" customHeight="1" x14ac:dyDescent="0.25">
      <c r="A4" s="67" t="s">
        <v>58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s="29" customFormat="1" ht="15.75" customHeight="1" x14ac:dyDescent="0.25">
      <c r="A5" s="67" t="s">
        <v>59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x14ac:dyDescent="0.25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19.5" customHeight="1" x14ac:dyDescent="0.25">
      <c r="A7" s="47" t="s">
        <v>28</v>
      </c>
      <c r="B7" s="53" t="s">
        <v>60</v>
      </c>
      <c r="C7" s="59" t="s">
        <v>61</v>
      </c>
      <c r="D7" s="60"/>
      <c r="E7" s="56" t="s">
        <v>62</v>
      </c>
      <c r="F7" s="57"/>
      <c r="G7" s="57"/>
      <c r="H7" s="57"/>
      <c r="I7" s="58"/>
      <c r="J7" s="50" t="s">
        <v>56</v>
      </c>
      <c r="K7" s="45" t="s">
        <v>63</v>
      </c>
    </row>
    <row r="8" spans="1:13" ht="19.5" customHeight="1" x14ac:dyDescent="0.25">
      <c r="A8" s="48"/>
      <c r="B8" s="54"/>
      <c r="C8" s="53" t="s">
        <v>66</v>
      </c>
      <c r="D8" s="61" t="s">
        <v>54</v>
      </c>
      <c r="E8" s="64" t="s">
        <v>52</v>
      </c>
      <c r="F8" s="44" t="s">
        <v>29</v>
      </c>
      <c r="G8" s="44"/>
      <c r="H8" s="44"/>
      <c r="I8" s="44"/>
      <c r="J8" s="51"/>
      <c r="K8" s="45"/>
    </row>
    <row r="9" spans="1:13" ht="20.25" customHeight="1" x14ac:dyDescent="0.25">
      <c r="A9" s="48"/>
      <c r="B9" s="54"/>
      <c r="C9" s="54"/>
      <c r="D9" s="62"/>
      <c r="E9" s="64"/>
      <c r="F9" s="44" t="s">
        <v>64</v>
      </c>
      <c r="G9" s="44"/>
      <c r="H9" s="44" t="s">
        <v>65</v>
      </c>
      <c r="I9" s="44"/>
      <c r="J9" s="51"/>
      <c r="K9" s="45"/>
    </row>
    <row r="10" spans="1:13" ht="21.75" customHeight="1" x14ac:dyDescent="0.25">
      <c r="A10" s="48"/>
      <c r="B10" s="54"/>
      <c r="C10" s="54"/>
      <c r="D10" s="62"/>
      <c r="E10" s="64"/>
      <c r="F10" s="44" t="s">
        <v>30</v>
      </c>
      <c r="G10" s="45" t="s">
        <v>31</v>
      </c>
      <c r="H10" s="44" t="s">
        <v>30</v>
      </c>
      <c r="I10" s="44" t="s">
        <v>31</v>
      </c>
      <c r="J10" s="51"/>
      <c r="K10" s="45"/>
    </row>
    <row r="11" spans="1:13" ht="86.25" customHeight="1" x14ac:dyDescent="0.25">
      <c r="A11" s="49"/>
      <c r="B11" s="55"/>
      <c r="C11" s="55"/>
      <c r="D11" s="63"/>
      <c r="E11" s="64"/>
      <c r="F11" s="44"/>
      <c r="G11" s="45"/>
      <c r="H11" s="44"/>
      <c r="I11" s="44"/>
      <c r="J11" s="52"/>
      <c r="K11" s="45"/>
    </row>
    <row r="12" spans="1:13" x14ac:dyDescent="0.25">
      <c r="A12" s="15">
        <v>1</v>
      </c>
      <c r="B12" s="35">
        <v>2</v>
      </c>
      <c r="C12" s="36">
        <v>3</v>
      </c>
      <c r="D12" s="37">
        <v>4</v>
      </c>
      <c r="E12" s="3">
        <v>5</v>
      </c>
      <c r="F12" s="4">
        <v>6</v>
      </c>
      <c r="G12" s="5">
        <v>7</v>
      </c>
      <c r="H12" s="4">
        <v>8</v>
      </c>
      <c r="I12" s="4">
        <v>9</v>
      </c>
      <c r="J12" s="34">
        <v>10</v>
      </c>
      <c r="K12" s="5">
        <v>11</v>
      </c>
    </row>
    <row r="13" spans="1:13" ht="31.5" x14ac:dyDescent="0.25">
      <c r="A13" s="21" t="s">
        <v>33</v>
      </c>
      <c r="B13" s="7">
        <f>B14+B33</f>
        <v>959969.29999999993</v>
      </c>
      <c r="C13" s="7">
        <f>C14+C33</f>
        <v>910875</v>
      </c>
      <c r="D13" s="7">
        <f t="shared" ref="D13:K13" si="0">D14+D33</f>
        <v>926636.9</v>
      </c>
      <c r="E13" s="7">
        <f t="shared" si="0"/>
        <v>942381.4</v>
      </c>
      <c r="F13" s="7">
        <f t="shared" si="0"/>
        <v>-17587.90000000002</v>
      </c>
      <c r="G13" s="32">
        <f t="shared" ref="G13:G60" si="1">E13/B13*100</f>
        <v>98.167868493294534</v>
      </c>
      <c r="H13" s="7">
        <f t="shared" si="0"/>
        <v>15744.500000000071</v>
      </c>
      <c r="I13" s="33">
        <f>E13/D13*100</f>
        <v>101.69910134163662</v>
      </c>
      <c r="J13" s="7">
        <f t="shared" si="0"/>
        <v>961576.1</v>
      </c>
      <c r="K13" s="7">
        <f t="shared" si="0"/>
        <v>982001.8</v>
      </c>
    </row>
    <row r="14" spans="1:13" ht="21" customHeight="1" x14ac:dyDescent="0.25">
      <c r="A14" s="21" t="s">
        <v>41</v>
      </c>
      <c r="B14" s="7">
        <f>B15+B17+B19+B24+B31+B32</f>
        <v>864299.7</v>
      </c>
      <c r="C14" s="7">
        <f t="shared" ref="C14:E14" si="2">C15+C17+C19+C24+C31+C32</f>
        <v>809532.2</v>
      </c>
      <c r="D14" s="7">
        <f t="shared" si="2"/>
        <v>821458.5</v>
      </c>
      <c r="E14" s="7">
        <f t="shared" si="2"/>
        <v>832936.20000000007</v>
      </c>
      <c r="F14" s="31">
        <f>F15+F17+F19+F24+F31+F32</f>
        <v>-31363.500000000011</v>
      </c>
      <c r="G14" s="32">
        <f t="shared" si="1"/>
        <v>96.37122400944952</v>
      </c>
      <c r="H14" s="33">
        <f>H15+H17+H19+H24+H31+H32</f>
        <v>11477.700000000073</v>
      </c>
      <c r="I14" s="33">
        <f t="shared" ref="I14:I60" si="3">E14/D14*100</f>
        <v>101.39723430946299</v>
      </c>
      <c r="J14" s="32">
        <f>J15+J17+J19+J24+J31+J32</f>
        <v>849000.6</v>
      </c>
      <c r="K14" s="32">
        <f>K15+K17+K19+K24+K31+K32</f>
        <v>866033</v>
      </c>
    </row>
    <row r="15" spans="1:13" x14ac:dyDescent="0.25">
      <c r="A15" s="22" t="s">
        <v>35</v>
      </c>
      <c r="B15" s="7">
        <f>SUM(B16:B16)</f>
        <v>622609.30000000005</v>
      </c>
      <c r="C15" s="7">
        <f>SUM(C16:C16)</f>
        <v>583013</v>
      </c>
      <c r="D15" s="7">
        <f t="shared" ref="D15:K15" si="4">SUM(D16:D16)</f>
        <v>600557.6</v>
      </c>
      <c r="E15" s="8">
        <f t="shared" si="4"/>
        <v>611579.30000000005</v>
      </c>
      <c r="F15" s="31">
        <f t="shared" si="4"/>
        <v>-11030</v>
      </c>
      <c r="G15" s="32">
        <f t="shared" si="1"/>
        <v>98.22842350732634</v>
      </c>
      <c r="H15" s="33">
        <f t="shared" si="4"/>
        <v>11021.70000000007</v>
      </c>
      <c r="I15" s="33">
        <f t="shared" si="3"/>
        <v>101.83524444616138</v>
      </c>
      <c r="J15" s="32">
        <f t="shared" si="4"/>
        <v>624826.19999999995</v>
      </c>
      <c r="K15" s="32">
        <f t="shared" si="4"/>
        <v>640976.6</v>
      </c>
    </row>
    <row r="16" spans="1:13" ht="31.5" x14ac:dyDescent="0.25">
      <c r="A16" s="6" t="s">
        <v>32</v>
      </c>
      <c r="B16" s="7">
        <v>622609.30000000005</v>
      </c>
      <c r="C16" s="38">
        <v>583013</v>
      </c>
      <c r="D16" s="38">
        <v>600557.6</v>
      </c>
      <c r="E16" s="8">
        <v>611579.30000000005</v>
      </c>
      <c r="F16" s="31">
        <f>E16-B16</f>
        <v>-11030</v>
      </c>
      <c r="G16" s="32">
        <f t="shared" si="1"/>
        <v>98.22842350732634</v>
      </c>
      <c r="H16" s="33">
        <f>E16-D16</f>
        <v>11021.70000000007</v>
      </c>
      <c r="I16" s="33">
        <f t="shared" si="3"/>
        <v>101.83524444616138</v>
      </c>
      <c r="J16" s="32">
        <v>624826.19999999995</v>
      </c>
      <c r="K16" s="32">
        <v>640976.6</v>
      </c>
    </row>
    <row r="17" spans="1:11" ht="45" x14ac:dyDescent="0.25">
      <c r="A17" s="23" t="s">
        <v>36</v>
      </c>
      <c r="B17" s="7">
        <f>B18</f>
        <v>6165.7</v>
      </c>
      <c r="C17" s="7">
        <f>C18</f>
        <v>6698.9</v>
      </c>
      <c r="D17" s="39">
        <f t="shared" ref="D17:K17" si="5">D18</f>
        <v>6698.9</v>
      </c>
      <c r="E17" s="8">
        <f t="shared" si="5"/>
        <v>7135.5</v>
      </c>
      <c r="F17" s="31">
        <f t="shared" si="5"/>
        <v>969.80000000000018</v>
      </c>
      <c r="G17" s="32">
        <f t="shared" si="1"/>
        <v>115.72895210600581</v>
      </c>
      <c r="H17" s="33">
        <f t="shared" si="5"/>
        <v>436.60000000000036</v>
      </c>
      <c r="I17" s="33">
        <f t="shared" si="3"/>
        <v>106.51748794578215</v>
      </c>
      <c r="J17" s="32">
        <f t="shared" si="5"/>
        <v>8197</v>
      </c>
      <c r="K17" s="32">
        <f t="shared" si="5"/>
        <v>8197</v>
      </c>
    </row>
    <row r="18" spans="1:11" ht="47.25" x14ac:dyDescent="0.25">
      <c r="A18" s="9" t="s">
        <v>13</v>
      </c>
      <c r="B18" s="7">
        <v>6165.7</v>
      </c>
      <c r="C18" s="38">
        <v>6698.9</v>
      </c>
      <c r="D18" s="38">
        <v>6698.9</v>
      </c>
      <c r="E18" s="8">
        <v>7135.5</v>
      </c>
      <c r="F18" s="31">
        <f>E18-B18</f>
        <v>969.80000000000018</v>
      </c>
      <c r="G18" s="32">
        <f t="shared" si="1"/>
        <v>115.72895210600581</v>
      </c>
      <c r="H18" s="33">
        <f>E18-D18</f>
        <v>436.60000000000036</v>
      </c>
      <c r="I18" s="33">
        <f t="shared" si="3"/>
        <v>106.51748794578215</v>
      </c>
      <c r="J18" s="32">
        <v>8197</v>
      </c>
      <c r="K18" s="32">
        <v>8197</v>
      </c>
    </row>
    <row r="19" spans="1:11" x14ac:dyDescent="0.25">
      <c r="A19" s="22" t="s">
        <v>37</v>
      </c>
      <c r="B19" s="7">
        <f>SUM(B20:B23)</f>
        <v>57123.5</v>
      </c>
      <c r="C19" s="7">
        <f>SUM(C20:C23)</f>
        <v>67494.8</v>
      </c>
      <c r="D19" s="7">
        <f t="shared" ref="D19:K19" si="6">SUM(D20:D23)</f>
        <v>63388.5</v>
      </c>
      <c r="E19" s="8">
        <f t="shared" si="6"/>
        <v>62437</v>
      </c>
      <c r="F19" s="31">
        <f t="shared" si="6"/>
        <v>5313.5</v>
      </c>
      <c r="G19" s="32">
        <f t="shared" si="1"/>
        <v>109.30177597661208</v>
      </c>
      <c r="H19" s="33">
        <f t="shared" si="6"/>
        <v>-951.49999999999852</v>
      </c>
      <c r="I19" s="33">
        <f t="shared" si="3"/>
        <v>98.498939082010139</v>
      </c>
      <c r="J19" s="32">
        <f t="shared" si="6"/>
        <v>63348</v>
      </c>
      <c r="K19" s="32">
        <f t="shared" si="6"/>
        <v>63618</v>
      </c>
    </row>
    <row r="20" spans="1:11" ht="31.5" x14ac:dyDescent="0.25">
      <c r="A20" s="9" t="s">
        <v>14</v>
      </c>
      <c r="B20" s="8">
        <v>44634</v>
      </c>
      <c r="C20" s="39">
        <v>58889</v>
      </c>
      <c r="D20" s="39">
        <v>54637.1</v>
      </c>
      <c r="E20" s="8">
        <v>56290</v>
      </c>
      <c r="F20" s="31">
        <f>E20-B20</f>
        <v>11656</v>
      </c>
      <c r="G20" s="32">
        <f t="shared" si="1"/>
        <v>126.11462114083434</v>
      </c>
      <c r="H20" s="33">
        <f>E20-D20</f>
        <v>1652.9000000000015</v>
      </c>
      <c r="I20" s="33">
        <f t="shared" si="3"/>
        <v>103.02523376972789</v>
      </c>
      <c r="J20" s="32">
        <v>57433</v>
      </c>
      <c r="K20" s="32">
        <v>57598</v>
      </c>
    </row>
    <row r="21" spans="1:11" ht="31.5" x14ac:dyDescent="0.25">
      <c r="A21" s="10" t="s">
        <v>0</v>
      </c>
      <c r="B21" s="7">
        <v>11262.2</v>
      </c>
      <c r="C21" s="38">
        <v>3100</v>
      </c>
      <c r="D21" s="38">
        <v>3100</v>
      </c>
      <c r="E21" s="8">
        <v>322</v>
      </c>
      <c r="F21" s="31">
        <f t="shared" ref="F21:F23" si="7">E21-B21</f>
        <v>-10940.2</v>
      </c>
      <c r="G21" s="32">
        <f t="shared" si="1"/>
        <v>2.8591216636181209</v>
      </c>
      <c r="H21" s="33">
        <f t="shared" ref="H21:H23" si="8">E21-D21</f>
        <v>-2778</v>
      </c>
      <c r="I21" s="33">
        <f t="shared" si="3"/>
        <v>10.387096774193548</v>
      </c>
      <c r="J21" s="32">
        <v>0</v>
      </c>
      <c r="K21" s="32">
        <v>0</v>
      </c>
    </row>
    <row r="22" spans="1:11" x14ac:dyDescent="0.25">
      <c r="A22" s="10" t="s">
        <v>1</v>
      </c>
      <c r="B22" s="7">
        <v>795.9</v>
      </c>
      <c r="C22" s="38">
        <v>492.8</v>
      </c>
      <c r="D22" s="38">
        <v>638.4</v>
      </c>
      <c r="E22" s="8">
        <v>750</v>
      </c>
      <c r="F22" s="31">
        <f t="shared" si="7"/>
        <v>-45.899999999999977</v>
      </c>
      <c r="G22" s="32">
        <f t="shared" si="1"/>
        <v>94.232943837165479</v>
      </c>
      <c r="H22" s="33">
        <f t="shared" si="8"/>
        <v>111.60000000000002</v>
      </c>
      <c r="I22" s="33">
        <f t="shared" si="3"/>
        <v>117.48120300751881</v>
      </c>
      <c r="J22" s="32">
        <v>765</v>
      </c>
      <c r="K22" s="32">
        <v>790</v>
      </c>
    </row>
    <row r="23" spans="1:11" ht="31.5" x14ac:dyDescent="0.25">
      <c r="A23" s="10" t="s">
        <v>22</v>
      </c>
      <c r="B23" s="7">
        <v>431.4</v>
      </c>
      <c r="C23" s="38">
        <v>5013</v>
      </c>
      <c r="D23" s="38">
        <v>5013</v>
      </c>
      <c r="E23" s="8">
        <v>5075</v>
      </c>
      <c r="F23" s="31">
        <f t="shared" si="7"/>
        <v>4643.6000000000004</v>
      </c>
      <c r="G23" s="32">
        <f t="shared" si="1"/>
        <v>1176.4024107556793</v>
      </c>
      <c r="H23" s="33">
        <f t="shared" si="8"/>
        <v>62</v>
      </c>
      <c r="I23" s="33">
        <f t="shared" si="3"/>
        <v>101.23678436066228</v>
      </c>
      <c r="J23" s="32">
        <v>5150</v>
      </c>
      <c r="K23" s="32">
        <v>5230</v>
      </c>
    </row>
    <row r="24" spans="1:11" x14ac:dyDescent="0.25">
      <c r="A24" s="22" t="s">
        <v>38</v>
      </c>
      <c r="B24" s="7">
        <f>SUM(B25:B30)</f>
        <v>176253.50000000003</v>
      </c>
      <c r="C24" s="7">
        <f>SUM(C25:C30)</f>
        <v>149914.79999999999</v>
      </c>
      <c r="D24" s="7">
        <f t="shared" ref="D24:K24" si="9">SUM(D25:D30)</f>
        <v>148404.79999999999</v>
      </c>
      <c r="E24" s="8">
        <f t="shared" si="9"/>
        <v>149259</v>
      </c>
      <c r="F24" s="31">
        <f t="shared" si="9"/>
        <v>-26994.500000000011</v>
      </c>
      <c r="G24" s="32">
        <f t="shared" si="1"/>
        <v>84.684275773247037</v>
      </c>
      <c r="H24" s="33">
        <f t="shared" si="9"/>
        <v>854.19999999999982</v>
      </c>
      <c r="I24" s="33">
        <f>E24/D24*100</f>
        <v>100.5755878516059</v>
      </c>
      <c r="J24" s="32">
        <f t="shared" si="9"/>
        <v>149969</v>
      </c>
      <c r="K24" s="32">
        <f t="shared" si="9"/>
        <v>150441</v>
      </c>
    </row>
    <row r="25" spans="1:11" x14ac:dyDescent="0.25">
      <c r="A25" s="1" t="s">
        <v>2</v>
      </c>
      <c r="B25" s="7">
        <v>1921.2</v>
      </c>
      <c r="C25" s="38">
        <v>2235.8000000000002</v>
      </c>
      <c r="D25" s="38">
        <v>2235.8000000000002</v>
      </c>
      <c r="E25" s="8">
        <v>2350</v>
      </c>
      <c r="F25" s="31">
        <f>E25-B25</f>
        <v>428.79999999999995</v>
      </c>
      <c r="G25" s="32">
        <f t="shared" si="1"/>
        <v>122.31938371850926</v>
      </c>
      <c r="H25" s="33">
        <f>E25-D25</f>
        <v>114.19999999999982</v>
      </c>
      <c r="I25" s="33">
        <f t="shared" si="3"/>
        <v>105.10779139457911</v>
      </c>
      <c r="J25" s="32">
        <v>2460</v>
      </c>
      <c r="K25" s="32">
        <v>2490</v>
      </c>
    </row>
    <row r="26" spans="1:11" x14ac:dyDescent="0.25">
      <c r="A26" s="1" t="s">
        <v>24</v>
      </c>
      <c r="B26" s="7">
        <v>140572.20000000001</v>
      </c>
      <c r="C26" s="38">
        <v>115947</v>
      </c>
      <c r="D26" s="38">
        <v>115947</v>
      </c>
      <c r="E26" s="8">
        <v>116000</v>
      </c>
      <c r="F26" s="31">
        <f t="shared" ref="F26:F32" si="10">E26-B26</f>
        <v>-24572.200000000012</v>
      </c>
      <c r="G26" s="32">
        <f t="shared" si="1"/>
        <v>82.519872350294008</v>
      </c>
      <c r="H26" s="33">
        <f t="shared" ref="H26:H32" si="11">E26-D26</f>
        <v>53</v>
      </c>
      <c r="I26" s="33">
        <f>E26/D26*100</f>
        <v>100.04571054016058</v>
      </c>
      <c r="J26" s="32">
        <v>116000</v>
      </c>
      <c r="K26" s="32">
        <v>116000</v>
      </c>
    </row>
    <row r="27" spans="1:11" x14ac:dyDescent="0.25">
      <c r="A27" s="1" t="s">
        <v>15</v>
      </c>
      <c r="B27" s="8">
        <v>7694.7</v>
      </c>
      <c r="C27" s="39">
        <v>5846</v>
      </c>
      <c r="D27" s="39">
        <v>5846</v>
      </c>
      <c r="E27" s="8">
        <v>5900</v>
      </c>
      <c r="F27" s="31">
        <f t="shared" si="10"/>
        <v>-1794.6999999999998</v>
      </c>
      <c r="G27" s="32">
        <f t="shared" si="1"/>
        <v>76.676153716194264</v>
      </c>
      <c r="H27" s="33">
        <f t="shared" si="11"/>
        <v>54</v>
      </c>
      <c r="I27" s="33">
        <f t="shared" si="3"/>
        <v>100.92370851864523</v>
      </c>
      <c r="J27" s="32">
        <v>5950</v>
      </c>
      <c r="K27" s="32">
        <v>5950</v>
      </c>
    </row>
    <row r="28" spans="1:11" x14ac:dyDescent="0.25">
      <c r="A28" s="1" t="s">
        <v>16</v>
      </c>
      <c r="B28" s="8">
        <v>17407.7</v>
      </c>
      <c r="C28" s="39">
        <v>16935</v>
      </c>
      <c r="D28" s="39">
        <v>16935</v>
      </c>
      <c r="E28" s="8">
        <v>17270</v>
      </c>
      <c r="F28" s="31">
        <f t="shared" si="10"/>
        <v>-137.70000000000073</v>
      </c>
      <c r="G28" s="32">
        <f t="shared" si="1"/>
        <v>99.208970742832193</v>
      </c>
      <c r="H28" s="33">
        <f t="shared" si="11"/>
        <v>335</v>
      </c>
      <c r="I28" s="33">
        <f t="shared" si="3"/>
        <v>101.97815175671685</v>
      </c>
      <c r="J28" s="32">
        <v>17510</v>
      </c>
      <c r="K28" s="32">
        <v>17630</v>
      </c>
    </row>
    <row r="29" spans="1:11" x14ac:dyDescent="0.25">
      <c r="A29" s="1" t="s">
        <v>25</v>
      </c>
      <c r="B29" s="7">
        <v>8020.9</v>
      </c>
      <c r="C29" s="38">
        <v>8100</v>
      </c>
      <c r="D29" s="38">
        <v>6776</v>
      </c>
      <c r="E29" s="8">
        <v>7047</v>
      </c>
      <c r="F29" s="31">
        <f t="shared" si="10"/>
        <v>-973.89999999999964</v>
      </c>
      <c r="G29" s="32">
        <f t="shared" si="1"/>
        <v>87.85797105063024</v>
      </c>
      <c r="H29" s="33">
        <f t="shared" si="11"/>
        <v>271</v>
      </c>
      <c r="I29" s="33">
        <f t="shared" si="3"/>
        <v>103.99940968122787</v>
      </c>
      <c r="J29" s="32">
        <v>7329</v>
      </c>
      <c r="K29" s="32">
        <v>7622</v>
      </c>
    </row>
    <row r="30" spans="1:11" x14ac:dyDescent="0.25">
      <c r="A30" s="1" t="s">
        <v>26</v>
      </c>
      <c r="B30" s="7">
        <v>636.79999999999995</v>
      </c>
      <c r="C30" s="38">
        <v>851</v>
      </c>
      <c r="D30" s="38">
        <v>665</v>
      </c>
      <c r="E30" s="8">
        <v>692</v>
      </c>
      <c r="F30" s="31">
        <f t="shared" si="10"/>
        <v>55.200000000000045</v>
      </c>
      <c r="G30" s="32">
        <f t="shared" si="1"/>
        <v>108.66834170854271</v>
      </c>
      <c r="H30" s="33">
        <f t="shared" si="11"/>
        <v>27</v>
      </c>
      <c r="I30" s="33">
        <f t="shared" si="3"/>
        <v>104.06015037593986</v>
      </c>
      <c r="J30" s="32">
        <v>720</v>
      </c>
      <c r="K30" s="32">
        <v>749</v>
      </c>
    </row>
    <row r="31" spans="1:11" x14ac:dyDescent="0.25">
      <c r="A31" s="10" t="s">
        <v>39</v>
      </c>
      <c r="B31" s="7">
        <v>2147.6999999999998</v>
      </c>
      <c r="C31" s="38">
        <v>2410.6999999999998</v>
      </c>
      <c r="D31" s="38">
        <v>2410.6999999999998</v>
      </c>
      <c r="E31" s="8">
        <v>2525.4</v>
      </c>
      <c r="F31" s="31">
        <f t="shared" si="10"/>
        <v>377.70000000000027</v>
      </c>
      <c r="G31" s="32">
        <f t="shared" si="1"/>
        <v>117.58625506355638</v>
      </c>
      <c r="H31" s="33">
        <f t="shared" si="11"/>
        <v>114.70000000000027</v>
      </c>
      <c r="I31" s="33">
        <f t="shared" si="3"/>
        <v>104.75795412120962</v>
      </c>
      <c r="J31" s="32">
        <v>2660.4</v>
      </c>
      <c r="K31" s="32">
        <v>2800.4</v>
      </c>
    </row>
    <row r="32" spans="1:11" ht="47.25" x14ac:dyDescent="0.25">
      <c r="A32" s="10" t="s">
        <v>67</v>
      </c>
      <c r="B32" s="7">
        <v>0</v>
      </c>
      <c r="C32" s="38">
        <v>0</v>
      </c>
      <c r="D32" s="38">
        <v>-2</v>
      </c>
      <c r="E32" s="8">
        <v>0</v>
      </c>
      <c r="F32" s="31">
        <f t="shared" si="10"/>
        <v>0</v>
      </c>
      <c r="G32" s="32">
        <v>0</v>
      </c>
      <c r="H32" s="33">
        <v>2</v>
      </c>
      <c r="I32" s="33">
        <f t="shared" si="3"/>
        <v>0</v>
      </c>
      <c r="J32" s="32">
        <v>0</v>
      </c>
      <c r="K32" s="32">
        <v>0</v>
      </c>
    </row>
    <row r="33" spans="1:11" ht="24" customHeight="1" x14ac:dyDescent="0.25">
      <c r="A33" s="10" t="s">
        <v>42</v>
      </c>
      <c r="B33" s="7">
        <f t="shared" ref="B33:K33" si="12">B34+B40+B42+B45+B49+B50</f>
        <v>95669.599999999991</v>
      </c>
      <c r="C33" s="7">
        <f t="shared" si="12"/>
        <v>101342.8</v>
      </c>
      <c r="D33" s="39">
        <f t="shared" si="12"/>
        <v>105178.4</v>
      </c>
      <c r="E33" s="8">
        <f t="shared" si="12"/>
        <v>109445.2</v>
      </c>
      <c r="F33" s="31">
        <f t="shared" si="12"/>
        <v>13775.599999999991</v>
      </c>
      <c r="G33" s="32">
        <f t="shared" si="1"/>
        <v>114.39914037478991</v>
      </c>
      <c r="H33" s="33">
        <f t="shared" si="12"/>
        <v>4266.7999999999975</v>
      </c>
      <c r="I33" s="33">
        <f t="shared" si="3"/>
        <v>104.0567264761586</v>
      </c>
      <c r="J33" s="32">
        <f t="shared" si="12"/>
        <v>112575.5</v>
      </c>
      <c r="K33" s="32">
        <f t="shared" si="12"/>
        <v>115968.8</v>
      </c>
    </row>
    <row r="34" spans="1:11" ht="45.75" customHeight="1" x14ac:dyDescent="0.25">
      <c r="A34" s="22" t="s">
        <v>40</v>
      </c>
      <c r="B34" s="7">
        <f>SUM(B35:B39)</f>
        <v>85326</v>
      </c>
      <c r="C34" s="7">
        <f>SUM(C35:C39)</f>
        <v>85022.9</v>
      </c>
      <c r="D34" s="7">
        <f t="shared" ref="D34:K34" si="13">SUM(D35:D39)</f>
        <v>85172.6</v>
      </c>
      <c r="E34" s="8">
        <f t="shared" si="13"/>
        <v>88156.599999999991</v>
      </c>
      <c r="F34" s="31">
        <f t="shared" si="13"/>
        <v>2830.5999999999917</v>
      </c>
      <c r="G34" s="32">
        <f t="shared" si="1"/>
        <v>103.31739446358669</v>
      </c>
      <c r="H34" s="33">
        <f t="shared" si="13"/>
        <v>2983.9999999999945</v>
      </c>
      <c r="I34" s="33">
        <f t="shared" si="3"/>
        <v>103.5034741219594</v>
      </c>
      <c r="J34" s="32">
        <f t="shared" si="13"/>
        <v>91270.399999999994</v>
      </c>
      <c r="K34" s="32">
        <f t="shared" si="13"/>
        <v>94644.5</v>
      </c>
    </row>
    <row r="35" spans="1:11" ht="81.75" customHeight="1" x14ac:dyDescent="0.25">
      <c r="A35" s="10" t="s">
        <v>12</v>
      </c>
      <c r="B35" s="7">
        <v>20</v>
      </c>
      <c r="C35" s="38">
        <v>-20</v>
      </c>
      <c r="D35" s="38">
        <v>-20</v>
      </c>
      <c r="E35" s="8">
        <v>0</v>
      </c>
      <c r="F35" s="31">
        <f>E35-B35</f>
        <v>-20</v>
      </c>
      <c r="G35" s="32">
        <v>0</v>
      </c>
      <c r="H35" s="33">
        <f>E35-D35</f>
        <v>20</v>
      </c>
      <c r="I35" s="33">
        <v>0</v>
      </c>
      <c r="J35" s="32">
        <v>0</v>
      </c>
      <c r="K35" s="32">
        <v>0</v>
      </c>
    </row>
    <row r="36" spans="1:11" ht="110.25" x14ac:dyDescent="0.25">
      <c r="A36" s="10" t="s">
        <v>7</v>
      </c>
      <c r="B36" s="7">
        <v>78978.3</v>
      </c>
      <c r="C36" s="38">
        <v>78736</v>
      </c>
      <c r="D36" s="38">
        <v>78736</v>
      </c>
      <c r="E36" s="8">
        <v>81885.399999999994</v>
      </c>
      <c r="F36" s="31">
        <f t="shared" ref="F36:F39" si="14">E36-B36</f>
        <v>2907.0999999999913</v>
      </c>
      <c r="G36" s="32">
        <f t="shared" si="1"/>
        <v>103.68088449612107</v>
      </c>
      <c r="H36" s="33">
        <f t="shared" ref="H36:H39" si="15">E36-D36</f>
        <v>3149.3999999999942</v>
      </c>
      <c r="I36" s="33">
        <f t="shared" si="3"/>
        <v>103.9999491973176</v>
      </c>
      <c r="J36" s="32">
        <v>85160.9</v>
      </c>
      <c r="K36" s="32">
        <v>88567.3</v>
      </c>
    </row>
    <row r="37" spans="1:11" ht="112.5" hidden="1" customHeight="1" x14ac:dyDescent="0.25">
      <c r="A37" s="10" t="s">
        <v>8</v>
      </c>
      <c r="B37" s="7">
        <v>0</v>
      </c>
      <c r="C37" s="38">
        <v>0</v>
      </c>
      <c r="D37" s="38">
        <v>0</v>
      </c>
      <c r="E37" s="8">
        <v>0</v>
      </c>
      <c r="F37" s="31">
        <f t="shared" si="14"/>
        <v>0</v>
      </c>
      <c r="G37" s="32">
        <v>0</v>
      </c>
      <c r="H37" s="33">
        <f t="shared" si="15"/>
        <v>0</v>
      </c>
      <c r="I37" s="33">
        <v>0</v>
      </c>
      <c r="J37" s="32">
        <v>0</v>
      </c>
      <c r="K37" s="32">
        <v>0</v>
      </c>
    </row>
    <row r="38" spans="1:11" ht="47.25" x14ac:dyDescent="0.25">
      <c r="A38" s="10" t="s">
        <v>17</v>
      </c>
      <c r="B38" s="8">
        <v>3397.2</v>
      </c>
      <c r="C38" s="39">
        <v>3102.9</v>
      </c>
      <c r="D38" s="39">
        <v>3252.6</v>
      </c>
      <c r="E38" s="8">
        <v>3154.3</v>
      </c>
      <c r="F38" s="31">
        <f t="shared" si="14"/>
        <v>-242.89999999999964</v>
      </c>
      <c r="G38" s="32">
        <f t="shared" si="1"/>
        <v>92.849994112798782</v>
      </c>
      <c r="H38" s="33">
        <f t="shared" si="15"/>
        <v>-98.299999999999727</v>
      </c>
      <c r="I38" s="33">
        <f t="shared" si="3"/>
        <v>96.977802373485829</v>
      </c>
      <c r="J38" s="32">
        <v>2992.6</v>
      </c>
      <c r="K38" s="32">
        <v>2960.3</v>
      </c>
    </row>
    <row r="39" spans="1:11" ht="94.5" x14ac:dyDescent="0.25">
      <c r="A39" s="10" t="s">
        <v>9</v>
      </c>
      <c r="B39" s="7">
        <v>2930.5</v>
      </c>
      <c r="C39" s="38">
        <v>3204</v>
      </c>
      <c r="D39" s="38">
        <v>3204</v>
      </c>
      <c r="E39" s="8">
        <v>3116.9</v>
      </c>
      <c r="F39" s="31">
        <f t="shared" si="14"/>
        <v>186.40000000000009</v>
      </c>
      <c r="G39" s="32">
        <f t="shared" si="1"/>
        <v>106.36068930216686</v>
      </c>
      <c r="H39" s="33">
        <f t="shared" si="15"/>
        <v>-87.099999999999909</v>
      </c>
      <c r="I39" s="33">
        <f t="shared" si="3"/>
        <v>97.281523096129845</v>
      </c>
      <c r="J39" s="32">
        <v>3116.9</v>
      </c>
      <c r="K39" s="32">
        <v>3116.9</v>
      </c>
    </row>
    <row r="40" spans="1:11" ht="30" x14ac:dyDescent="0.25">
      <c r="A40" s="24" t="s">
        <v>43</v>
      </c>
      <c r="B40" s="7">
        <f>SUM(B41)</f>
        <v>2904.4</v>
      </c>
      <c r="C40" s="7">
        <f>SUM(C41)</f>
        <v>5657.6</v>
      </c>
      <c r="D40" s="7">
        <f t="shared" ref="D40:K40" si="16">SUM(D41)</f>
        <v>7873.2</v>
      </c>
      <c r="E40" s="8">
        <f t="shared" si="16"/>
        <v>15675.7</v>
      </c>
      <c r="F40" s="31">
        <f t="shared" si="16"/>
        <v>12771.300000000001</v>
      </c>
      <c r="G40" s="32">
        <f t="shared" si="1"/>
        <v>539.72249001514945</v>
      </c>
      <c r="H40" s="33">
        <f t="shared" si="16"/>
        <v>7802.5000000000009</v>
      </c>
      <c r="I40" s="33">
        <f t="shared" si="3"/>
        <v>199.102016968958</v>
      </c>
      <c r="J40" s="32">
        <f t="shared" si="16"/>
        <v>15675.7</v>
      </c>
      <c r="K40" s="32">
        <f t="shared" si="16"/>
        <v>15675.7</v>
      </c>
    </row>
    <row r="41" spans="1:11" ht="31.5" x14ac:dyDescent="0.25">
      <c r="A41" s="10" t="s">
        <v>3</v>
      </c>
      <c r="B41" s="7">
        <v>2904.4</v>
      </c>
      <c r="C41" s="38">
        <v>5657.6</v>
      </c>
      <c r="D41" s="39">
        <v>7873.2</v>
      </c>
      <c r="E41" s="8">
        <v>15675.7</v>
      </c>
      <c r="F41" s="31">
        <f>E41-B41</f>
        <v>12771.300000000001</v>
      </c>
      <c r="G41" s="32">
        <f t="shared" si="1"/>
        <v>539.72249001514945</v>
      </c>
      <c r="H41" s="33">
        <f>E41-D41</f>
        <v>7802.5000000000009</v>
      </c>
      <c r="I41" s="33">
        <f t="shared" si="3"/>
        <v>199.102016968958</v>
      </c>
      <c r="J41" s="32">
        <v>15675.7</v>
      </c>
      <c r="K41" s="32">
        <v>15675.7</v>
      </c>
    </row>
    <row r="42" spans="1:11" ht="45" x14ac:dyDescent="0.25">
      <c r="A42" s="25" t="s">
        <v>44</v>
      </c>
      <c r="B42" s="7">
        <f>SUM(B43:B44)</f>
        <v>343</v>
      </c>
      <c r="C42" s="7">
        <f>SUM(C43:C44)</f>
        <v>228.4</v>
      </c>
      <c r="D42" s="7">
        <f t="shared" ref="D42:K42" si="17">SUM(D43:D44)</f>
        <v>39.9</v>
      </c>
      <c r="E42" s="8">
        <f t="shared" si="17"/>
        <v>236</v>
      </c>
      <c r="F42" s="31">
        <f t="shared" si="17"/>
        <v>-107.00000000000003</v>
      </c>
      <c r="G42" s="32">
        <f t="shared" si="1"/>
        <v>68.804664723032076</v>
      </c>
      <c r="H42" s="33">
        <f t="shared" si="17"/>
        <v>196.1</v>
      </c>
      <c r="I42" s="33">
        <f t="shared" si="3"/>
        <v>591.47869674185461</v>
      </c>
      <c r="J42" s="32">
        <f t="shared" si="17"/>
        <v>245.5</v>
      </c>
      <c r="K42" s="32">
        <f t="shared" si="17"/>
        <v>255.3</v>
      </c>
    </row>
    <row r="43" spans="1:11" ht="47.25" x14ac:dyDescent="0.25">
      <c r="A43" s="11" t="s">
        <v>19</v>
      </c>
      <c r="B43" s="7">
        <v>4.4000000000000004</v>
      </c>
      <c r="C43" s="38">
        <v>3.4</v>
      </c>
      <c r="D43" s="39">
        <v>3.4</v>
      </c>
      <c r="E43" s="8">
        <v>2.8</v>
      </c>
      <c r="F43" s="31">
        <f>E43-B43</f>
        <v>-1.6000000000000005</v>
      </c>
      <c r="G43" s="32">
        <f t="shared" si="1"/>
        <v>63.636363636363626</v>
      </c>
      <c r="H43" s="33">
        <f>E43-D43</f>
        <v>-0.60000000000000009</v>
      </c>
      <c r="I43" s="33">
        <f t="shared" si="3"/>
        <v>82.35294117647058</v>
      </c>
      <c r="J43" s="32">
        <v>2.9</v>
      </c>
      <c r="K43" s="32">
        <v>3</v>
      </c>
    </row>
    <row r="44" spans="1:11" ht="31.5" x14ac:dyDescent="0.25">
      <c r="A44" s="11" t="s">
        <v>18</v>
      </c>
      <c r="B44" s="7">
        <v>338.6</v>
      </c>
      <c r="C44" s="38">
        <v>225</v>
      </c>
      <c r="D44" s="39">
        <v>36.5</v>
      </c>
      <c r="E44" s="8">
        <v>233.2</v>
      </c>
      <c r="F44" s="31">
        <f>E44-B44</f>
        <v>-105.40000000000003</v>
      </c>
      <c r="G44" s="32">
        <f t="shared" si="1"/>
        <v>68.871825162433538</v>
      </c>
      <c r="H44" s="33">
        <f>E44-D44</f>
        <v>196.7</v>
      </c>
      <c r="I44" s="33">
        <f t="shared" si="3"/>
        <v>638.90410958904113</v>
      </c>
      <c r="J44" s="32">
        <v>242.6</v>
      </c>
      <c r="K44" s="32">
        <v>252.3</v>
      </c>
    </row>
    <row r="45" spans="1:11" ht="30" x14ac:dyDescent="0.25">
      <c r="A45" s="22" t="s">
        <v>45</v>
      </c>
      <c r="B45" s="7">
        <f>SUM(B46+B47+B48)</f>
        <v>4526.4000000000005</v>
      </c>
      <c r="C45" s="7">
        <f>SUM(C46+C47+C48)</f>
        <v>8540.6</v>
      </c>
      <c r="D45" s="39">
        <f t="shared" ref="D45:K45" si="18">SUM(D46+D47+D48)</f>
        <v>10199.4</v>
      </c>
      <c r="E45" s="8">
        <f t="shared" si="18"/>
        <v>3651.1</v>
      </c>
      <c r="F45" s="31">
        <f t="shared" si="18"/>
        <v>-875.30000000000041</v>
      </c>
      <c r="G45" s="32">
        <f t="shared" si="1"/>
        <v>80.662336514669491</v>
      </c>
      <c r="H45" s="33">
        <f t="shared" si="18"/>
        <v>-6548.2999999999993</v>
      </c>
      <c r="I45" s="33">
        <f t="shared" si="3"/>
        <v>35.79720375708375</v>
      </c>
      <c r="J45" s="32">
        <f t="shared" si="18"/>
        <v>3651.1</v>
      </c>
      <c r="K45" s="32">
        <f t="shared" si="18"/>
        <v>3651.1</v>
      </c>
    </row>
    <row r="46" spans="1:11" ht="117" customHeight="1" x14ac:dyDescent="0.25">
      <c r="A46" s="10" t="s">
        <v>4</v>
      </c>
      <c r="B46" s="7">
        <v>148.80000000000001</v>
      </c>
      <c r="C46" s="38">
        <v>0</v>
      </c>
      <c r="D46" s="39">
        <v>0</v>
      </c>
      <c r="E46" s="8">
        <v>0</v>
      </c>
      <c r="F46" s="31">
        <f>E46-B46</f>
        <v>-148.80000000000001</v>
      </c>
      <c r="G46" s="32">
        <f t="shared" si="1"/>
        <v>0</v>
      </c>
      <c r="H46" s="33">
        <f>E46-D46</f>
        <v>0</v>
      </c>
      <c r="I46" s="33">
        <v>0</v>
      </c>
      <c r="J46" s="32">
        <v>0</v>
      </c>
      <c r="K46" s="32">
        <v>0</v>
      </c>
    </row>
    <row r="47" spans="1:11" ht="63" x14ac:dyDescent="0.25">
      <c r="A47" s="10" t="s">
        <v>5</v>
      </c>
      <c r="B47" s="7">
        <v>4377.6000000000004</v>
      </c>
      <c r="C47" s="38">
        <v>8540.6</v>
      </c>
      <c r="D47" s="39">
        <v>10199.4</v>
      </c>
      <c r="E47" s="8">
        <v>3651.1</v>
      </c>
      <c r="F47" s="31">
        <f t="shared" ref="F47:F50" si="19">E47-B47</f>
        <v>-726.50000000000045</v>
      </c>
      <c r="G47" s="32">
        <f t="shared" si="1"/>
        <v>83.404148391812853</v>
      </c>
      <c r="H47" s="33">
        <f t="shared" ref="H47:H50" si="20">E47-D47</f>
        <v>-6548.2999999999993</v>
      </c>
      <c r="I47" s="33">
        <f t="shared" si="3"/>
        <v>35.79720375708375</v>
      </c>
      <c r="J47" s="32">
        <v>3651.1</v>
      </c>
      <c r="K47" s="32">
        <v>3651.1</v>
      </c>
    </row>
    <row r="48" spans="1:11" ht="78.75" hidden="1" x14ac:dyDescent="0.25">
      <c r="A48" s="10" t="s">
        <v>23</v>
      </c>
      <c r="B48" s="7">
        <v>0</v>
      </c>
      <c r="C48" s="38">
        <v>0</v>
      </c>
      <c r="D48" s="39">
        <v>0</v>
      </c>
      <c r="E48" s="8">
        <v>0</v>
      </c>
      <c r="F48" s="31">
        <f t="shared" si="19"/>
        <v>0</v>
      </c>
      <c r="G48" s="32">
        <v>0</v>
      </c>
      <c r="H48" s="33">
        <f t="shared" si="20"/>
        <v>0</v>
      </c>
      <c r="I48" s="33">
        <v>0</v>
      </c>
      <c r="J48" s="32">
        <v>0</v>
      </c>
      <c r="K48" s="32">
        <v>0</v>
      </c>
    </row>
    <row r="49" spans="1:11" x14ac:dyDescent="0.25">
      <c r="A49" s="22" t="s">
        <v>46</v>
      </c>
      <c r="B49" s="7">
        <v>2569.8000000000002</v>
      </c>
      <c r="C49" s="38">
        <v>1893.3</v>
      </c>
      <c r="D49" s="39">
        <v>1893.3</v>
      </c>
      <c r="E49" s="8">
        <v>1725.8</v>
      </c>
      <c r="F49" s="31">
        <f t="shared" si="19"/>
        <v>-844.00000000000023</v>
      </c>
      <c r="G49" s="32">
        <f t="shared" si="1"/>
        <v>67.156977196669004</v>
      </c>
      <c r="H49" s="33">
        <f t="shared" si="20"/>
        <v>-167.5</v>
      </c>
      <c r="I49" s="33">
        <f t="shared" si="3"/>
        <v>91.15301325727566</v>
      </c>
      <c r="J49" s="32">
        <v>1732.8</v>
      </c>
      <c r="K49" s="32">
        <v>1742.2</v>
      </c>
    </row>
    <row r="50" spans="1:11" x14ac:dyDescent="0.25">
      <c r="A50" s="22" t="s">
        <v>47</v>
      </c>
      <c r="B50" s="7">
        <v>0</v>
      </c>
      <c r="C50" s="38">
        <v>0</v>
      </c>
      <c r="D50" s="39">
        <v>0</v>
      </c>
      <c r="E50" s="8">
        <v>0</v>
      </c>
      <c r="F50" s="31">
        <f t="shared" si="19"/>
        <v>0</v>
      </c>
      <c r="G50" s="32">
        <v>0</v>
      </c>
      <c r="H50" s="33">
        <f t="shared" si="20"/>
        <v>0</v>
      </c>
      <c r="I50" s="33">
        <v>0</v>
      </c>
      <c r="J50" s="32">
        <v>0</v>
      </c>
      <c r="K50" s="32">
        <v>0</v>
      </c>
    </row>
    <row r="51" spans="1:11" ht="31.5" x14ac:dyDescent="0.25">
      <c r="A51" s="1" t="s">
        <v>34</v>
      </c>
      <c r="B51" s="7">
        <f>B52+B57+B58+B59</f>
        <v>1601050.1</v>
      </c>
      <c r="C51" s="7">
        <f>C52+C57+C58+C59</f>
        <v>1281895.0000000002</v>
      </c>
      <c r="D51" s="7">
        <f t="shared" ref="D51:K51" si="21">D52+D57+D58+D59</f>
        <v>1430926.1</v>
      </c>
      <c r="E51" s="8">
        <f t="shared" si="21"/>
        <v>1489888.2000000002</v>
      </c>
      <c r="F51" s="31">
        <f t="shared" si="21"/>
        <v>-111161.9</v>
      </c>
      <c r="G51" s="32">
        <f t="shared" si="1"/>
        <v>93.056938068334034</v>
      </c>
      <c r="H51" s="33">
        <f t="shared" si="21"/>
        <v>58962.099999999955</v>
      </c>
      <c r="I51" s="33">
        <f t="shared" si="3"/>
        <v>104.12055521245998</v>
      </c>
      <c r="J51" s="32">
        <f t="shared" si="21"/>
        <v>850108</v>
      </c>
      <c r="K51" s="32">
        <f t="shared" si="21"/>
        <v>771343.7</v>
      </c>
    </row>
    <row r="52" spans="1:11" ht="48" customHeight="1" x14ac:dyDescent="0.25">
      <c r="A52" s="26" t="s">
        <v>48</v>
      </c>
      <c r="B52" s="7">
        <f>SUM(B53+B54+B55+B56)</f>
        <v>1599146.6</v>
      </c>
      <c r="C52" s="7">
        <f>SUM(C53+C54+C55+C56)</f>
        <v>1282624.8</v>
      </c>
      <c r="D52" s="40">
        <f t="shared" ref="D52:K52" si="22">SUM(D53+D54+D55+D56)</f>
        <v>1431655.9</v>
      </c>
      <c r="E52" s="7">
        <f t="shared" si="22"/>
        <v>1489888.2000000002</v>
      </c>
      <c r="F52" s="31">
        <f t="shared" si="22"/>
        <v>-109258.4</v>
      </c>
      <c r="G52" s="32">
        <f t="shared" si="1"/>
        <v>93.167705825094473</v>
      </c>
      <c r="H52" s="33">
        <f t="shared" si="22"/>
        <v>58232.299999999959</v>
      </c>
      <c r="I52" s="33">
        <f t="shared" si="3"/>
        <v>104.06747878453197</v>
      </c>
      <c r="J52" s="32">
        <f t="shared" si="22"/>
        <v>850108</v>
      </c>
      <c r="K52" s="32">
        <f t="shared" si="22"/>
        <v>771343.7</v>
      </c>
    </row>
    <row r="53" spans="1:11" ht="31.5" x14ac:dyDescent="0.25">
      <c r="A53" s="9" t="s">
        <v>20</v>
      </c>
      <c r="B53" s="7">
        <v>55531</v>
      </c>
      <c r="C53" s="7">
        <v>0</v>
      </c>
      <c r="D53" s="7">
        <v>66521.5</v>
      </c>
      <c r="E53" s="7">
        <v>0</v>
      </c>
      <c r="F53" s="31">
        <f>E53-B53</f>
        <v>-55531</v>
      </c>
      <c r="G53" s="32">
        <f t="shared" si="1"/>
        <v>0</v>
      </c>
      <c r="H53" s="33">
        <f>E53-D53</f>
        <v>-66521.5</v>
      </c>
      <c r="I53" s="33">
        <f t="shared" si="3"/>
        <v>0</v>
      </c>
      <c r="J53" s="32">
        <v>0</v>
      </c>
      <c r="K53" s="32">
        <v>0</v>
      </c>
    </row>
    <row r="54" spans="1:11" ht="47.25" x14ac:dyDescent="0.25">
      <c r="A54" s="16" t="s">
        <v>21</v>
      </c>
      <c r="B54" s="7">
        <v>772781</v>
      </c>
      <c r="C54" s="7">
        <v>725531.9</v>
      </c>
      <c r="D54" s="40">
        <v>729770.8</v>
      </c>
      <c r="E54" s="8">
        <v>959247.2</v>
      </c>
      <c r="F54" s="31">
        <f t="shared" ref="F54:F59" si="23">E54-B54</f>
        <v>186466.19999999995</v>
      </c>
      <c r="G54" s="32">
        <f t="shared" si="1"/>
        <v>124.129242307976</v>
      </c>
      <c r="H54" s="33">
        <f t="shared" ref="H54:H59" si="24">E54-D54</f>
        <v>229476.39999999991</v>
      </c>
      <c r="I54" s="33">
        <f t="shared" si="3"/>
        <v>131.44499615495712</v>
      </c>
      <c r="J54" s="32">
        <v>352770</v>
      </c>
      <c r="K54" s="32">
        <v>273845.8</v>
      </c>
    </row>
    <row r="55" spans="1:11" ht="31.5" x14ac:dyDescent="0.25">
      <c r="A55" s="16" t="s">
        <v>10</v>
      </c>
      <c r="B55" s="7">
        <v>93430.5</v>
      </c>
      <c r="C55" s="38">
        <v>93653</v>
      </c>
      <c r="D55" s="39">
        <v>101493.5</v>
      </c>
      <c r="E55" s="8">
        <v>89905.600000000006</v>
      </c>
      <c r="F55" s="31">
        <f t="shared" si="23"/>
        <v>-3524.8999999999942</v>
      </c>
      <c r="G55" s="32">
        <f t="shared" si="1"/>
        <v>96.227249131707538</v>
      </c>
      <c r="H55" s="33">
        <f t="shared" si="24"/>
        <v>-11587.899999999994</v>
      </c>
      <c r="I55" s="33">
        <f t="shared" si="3"/>
        <v>88.582618591338374</v>
      </c>
      <c r="J55" s="32">
        <v>101876</v>
      </c>
      <c r="K55" s="32">
        <v>102035.9</v>
      </c>
    </row>
    <row r="56" spans="1:11" x14ac:dyDescent="0.25">
      <c r="A56" s="12" t="s">
        <v>11</v>
      </c>
      <c r="B56" s="7">
        <v>677404.1</v>
      </c>
      <c r="C56" s="7">
        <v>463439.9</v>
      </c>
      <c r="D56" s="7">
        <v>533870.1</v>
      </c>
      <c r="E56" s="8">
        <v>440735.4</v>
      </c>
      <c r="F56" s="31">
        <f t="shared" si="23"/>
        <v>-236668.69999999995</v>
      </c>
      <c r="G56" s="32">
        <f t="shared" si="1"/>
        <v>65.062405143399644</v>
      </c>
      <c r="H56" s="33">
        <f t="shared" si="24"/>
        <v>-93134.699999999953</v>
      </c>
      <c r="I56" s="33">
        <f t="shared" si="3"/>
        <v>82.55480125221473</v>
      </c>
      <c r="J56" s="32">
        <v>395462</v>
      </c>
      <c r="K56" s="32">
        <v>395462</v>
      </c>
    </row>
    <row r="57" spans="1:11" x14ac:dyDescent="0.25">
      <c r="A57" s="27" t="s">
        <v>49</v>
      </c>
      <c r="B57" s="40">
        <v>50</v>
      </c>
      <c r="C57" s="41">
        <v>-290.39999999999998</v>
      </c>
      <c r="D57" s="39">
        <v>-290.39999999999998</v>
      </c>
      <c r="E57" s="8">
        <v>0</v>
      </c>
      <c r="F57" s="31">
        <f t="shared" si="23"/>
        <v>-50</v>
      </c>
      <c r="G57" s="32">
        <f t="shared" si="1"/>
        <v>0</v>
      </c>
      <c r="H57" s="33">
        <f t="shared" si="24"/>
        <v>290.39999999999998</v>
      </c>
      <c r="I57" s="33">
        <f t="shared" si="3"/>
        <v>0</v>
      </c>
      <c r="J57" s="32">
        <v>0</v>
      </c>
      <c r="K57" s="32">
        <v>0</v>
      </c>
    </row>
    <row r="58" spans="1:11" ht="120" x14ac:dyDescent="0.25">
      <c r="A58" s="28" t="s">
        <v>50</v>
      </c>
      <c r="B58" s="40">
        <v>2156</v>
      </c>
      <c r="C58" s="41">
        <v>490.3</v>
      </c>
      <c r="D58" s="39">
        <v>490.3</v>
      </c>
      <c r="E58" s="8">
        <v>0</v>
      </c>
      <c r="F58" s="31">
        <f t="shared" si="23"/>
        <v>-2156</v>
      </c>
      <c r="G58" s="32">
        <f t="shared" si="1"/>
        <v>0</v>
      </c>
      <c r="H58" s="33">
        <f t="shared" si="24"/>
        <v>-490.3</v>
      </c>
      <c r="I58" s="33">
        <f t="shared" si="3"/>
        <v>0</v>
      </c>
      <c r="J58" s="32">
        <v>0</v>
      </c>
      <c r="K58" s="32">
        <v>0</v>
      </c>
    </row>
    <row r="59" spans="1:11" ht="60" x14ac:dyDescent="0.25">
      <c r="A59" s="28" t="s">
        <v>51</v>
      </c>
      <c r="B59" s="40">
        <v>-302.5</v>
      </c>
      <c r="C59" s="41">
        <v>-929.7</v>
      </c>
      <c r="D59" s="39">
        <v>-929.7</v>
      </c>
      <c r="E59" s="8">
        <v>0</v>
      </c>
      <c r="F59" s="31">
        <f t="shared" si="23"/>
        <v>302.5</v>
      </c>
      <c r="G59" s="32">
        <f t="shared" si="1"/>
        <v>0</v>
      </c>
      <c r="H59" s="33">
        <f t="shared" si="24"/>
        <v>929.7</v>
      </c>
      <c r="I59" s="33">
        <f t="shared" si="3"/>
        <v>0</v>
      </c>
      <c r="J59" s="32">
        <v>0</v>
      </c>
      <c r="K59" s="32">
        <v>0</v>
      </c>
    </row>
    <row r="60" spans="1:11" ht="27" customHeight="1" x14ac:dyDescent="0.25">
      <c r="A60" s="30" t="s">
        <v>6</v>
      </c>
      <c r="B60" s="40">
        <f t="shared" ref="B60:K60" si="25">SUM(B13+B51)</f>
        <v>2561019.4</v>
      </c>
      <c r="C60" s="40">
        <f t="shared" si="25"/>
        <v>2192770</v>
      </c>
      <c r="D60" s="8">
        <f t="shared" si="25"/>
        <v>2357563</v>
      </c>
      <c r="E60" s="8">
        <f t="shared" si="25"/>
        <v>2432269.6</v>
      </c>
      <c r="F60" s="31">
        <f t="shared" si="25"/>
        <v>-128749.80000000002</v>
      </c>
      <c r="G60" s="32">
        <f t="shared" si="1"/>
        <v>94.972712818965761</v>
      </c>
      <c r="H60" s="33">
        <f t="shared" si="25"/>
        <v>74706.60000000002</v>
      </c>
      <c r="I60" s="33">
        <f t="shared" si="3"/>
        <v>103.16880609341086</v>
      </c>
      <c r="J60" s="32">
        <f t="shared" si="25"/>
        <v>1811684.1</v>
      </c>
      <c r="K60" s="32">
        <f t="shared" si="25"/>
        <v>1753345.5</v>
      </c>
    </row>
    <row r="61" spans="1:11" x14ac:dyDescent="0.25">
      <c r="A61" s="17"/>
    </row>
    <row r="62" spans="1:11" x14ac:dyDescent="0.25">
      <c r="A62" s="17"/>
    </row>
    <row r="63" spans="1:11" x14ac:dyDescent="0.25">
      <c r="A63" s="17"/>
    </row>
  </sheetData>
  <mergeCells count="22">
    <mergeCell ref="F8:I8"/>
    <mergeCell ref="A1:K1"/>
    <mergeCell ref="A2:K2"/>
    <mergeCell ref="A3:M3"/>
    <mergeCell ref="A4:M4"/>
    <mergeCell ref="A5:M5"/>
    <mergeCell ref="F10:F11"/>
    <mergeCell ref="G10:G11"/>
    <mergeCell ref="H10:H11"/>
    <mergeCell ref="I10:I11"/>
    <mergeCell ref="A6:K6"/>
    <mergeCell ref="A7:A11"/>
    <mergeCell ref="J7:J11"/>
    <mergeCell ref="K7:K11"/>
    <mergeCell ref="F9:G9"/>
    <mergeCell ref="H9:I9"/>
    <mergeCell ref="B7:B11"/>
    <mergeCell ref="E7:I7"/>
    <mergeCell ref="C7:D7"/>
    <mergeCell ref="C8:C11"/>
    <mergeCell ref="D8:D11"/>
    <mergeCell ref="E8:E11"/>
  </mergeCells>
  <pageMargins left="0.59055118110236227" right="0.19685039370078741" top="0.78740157480314965" bottom="0.19685039370078741" header="0.31496062992125984" footer="0.31496062992125984"/>
  <pageSetup paperSize="9" scale="75" fitToHeight="0" orientation="landscape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доходах 2020-2024</vt:lpstr>
      <vt:lpstr>'сведения о доходах 2020-2024'!Заголовки_для_печати</vt:lpstr>
      <vt:lpstr>'сведения о доходах 2020-2024'!Область_печати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khranina</dc:creator>
  <cp:lastModifiedBy>Ирина А. Пастух</cp:lastModifiedBy>
  <cp:lastPrinted>2021-10-29T03:03:28Z</cp:lastPrinted>
  <dcterms:created xsi:type="dcterms:W3CDTF">2010-06-24T00:59:50Z</dcterms:created>
  <dcterms:modified xsi:type="dcterms:W3CDTF">2021-10-29T03:05:06Z</dcterms:modified>
</cp:coreProperties>
</file>