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3-2025\ПРОЕКТ РЕШЕНИЯ СОБРАНИЯ\Допматериал на сайт\"/>
    </mc:Choice>
  </mc:AlternateContent>
  <xr:revisionPtr revIDLastSave="0" documentId="13_ncr:1_{024E2002-1C23-4C6C-B87C-1F96F7474C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едения о доходах 2021-2025" sheetId="6" r:id="rId1"/>
  </sheets>
  <definedNames>
    <definedName name="_xlnm.Print_Titles" localSheetId="0">'сведения о доходах 2021-2025'!$7:$12</definedName>
    <definedName name="_xlnm.Print_Area" localSheetId="0">'сведения о доходах 2021-2025'!$A$1:$K$61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9" i="6" l="1"/>
  <c r="G38" i="6"/>
  <c r="F39" i="6"/>
  <c r="H39" i="6"/>
  <c r="F32" i="6" l="1"/>
  <c r="F16" i="6" l="1"/>
  <c r="F18" i="6"/>
  <c r="C46" i="6" l="1"/>
  <c r="C43" i="6"/>
  <c r="C34" i="6"/>
  <c r="C53" i="6"/>
  <c r="C52" i="6" s="1"/>
  <c r="C41" i="6"/>
  <c r="C24" i="6"/>
  <c r="C19" i="6"/>
  <c r="C17" i="6"/>
  <c r="C15" i="6"/>
  <c r="C14" i="6" l="1"/>
  <c r="C33" i="6"/>
  <c r="C13" i="6" l="1"/>
  <c r="C61" i="6" s="1"/>
  <c r="I26" i="6" l="1"/>
  <c r="I16" i="6" l="1"/>
  <c r="I18" i="6"/>
  <c r="I20" i="6"/>
  <c r="I21" i="6"/>
  <c r="I22" i="6"/>
  <c r="I23" i="6"/>
  <c r="I25" i="6"/>
  <c r="I27" i="6"/>
  <c r="I28" i="6"/>
  <c r="I29" i="6"/>
  <c r="I30" i="6"/>
  <c r="I31" i="6"/>
  <c r="I36" i="6"/>
  <c r="I38" i="6"/>
  <c r="I40" i="6"/>
  <c r="I42" i="6"/>
  <c r="I44" i="6"/>
  <c r="I45" i="6"/>
  <c r="I48" i="6"/>
  <c r="I50" i="6"/>
  <c r="I54" i="6"/>
  <c r="I55" i="6"/>
  <c r="I56" i="6"/>
  <c r="I57" i="6"/>
  <c r="I58" i="6"/>
  <c r="I59" i="6"/>
  <c r="I60" i="6"/>
  <c r="G16" i="6"/>
  <c r="G18" i="6"/>
  <c r="G20" i="6"/>
  <c r="G21" i="6"/>
  <c r="G22" i="6"/>
  <c r="G23" i="6"/>
  <c r="G25" i="6"/>
  <c r="G26" i="6"/>
  <c r="G27" i="6"/>
  <c r="G28" i="6"/>
  <c r="G29" i="6"/>
  <c r="G30" i="6"/>
  <c r="G31" i="6"/>
  <c r="G36" i="6"/>
  <c r="G40" i="6"/>
  <c r="G42" i="6"/>
  <c r="G44" i="6"/>
  <c r="G45" i="6"/>
  <c r="G48" i="6"/>
  <c r="G50" i="6"/>
  <c r="G54" i="6"/>
  <c r="G55" i="6"/>
  <c r="G56" i="6"/>
  <c r="G57" i="6"/>
  <c r="G58" i="6"/>
  <c r="G59" i="6"/>
  <c r="G60" i="6"/>
  <c r="H55" i="6" l="1"/>
  <c r="H56" i="6"/>
  <c r="H57" i="6"/>
  <c r="H58" i="6"/>
  <c r="H59" i="6"/>
  <c r="H60" i="6"/>
  <c r="H54" i="6"/>
  <c r="F55" i="6"/>
  <c r="F56" i="6"/>
  <c r="F57" i="6"/>
  <c r="F58" i="6"/>
  <c r="F59" i="6"/>
  <c r="F60" i="6"/>
  <c r="F54" i="6"/>
  <c r="H50" i="6"/>
  <c r="H51" i="6"/>
  <c r="F50" i="6"/>
  <c r="F51" i="6"/>
  <c r="H48" i="6"/>
  <c r="H49" i="6"/>
  <c r="F48" i="6"/>
  <c r="F49" i="6"/>
  <c r="H47" i="6"/>
  <c r="F47" i="6"/>
  <c r="H45" i="6"/>
  <c r="H44" i="6"/>
  <c r="F45" i="6"/>
  <c r="F44" i="6"/>
  <c r="H42" i="6"/>
  <c r="F42" i="6"/>
  <c r="H36" i="6"/>
  <c r="H37" i="6"/>
  <c r="H38" i="6"/>
  <c r="H40" i="6"/>
  <c r="F36" i="6"/>
  <c r="F37" i="6"/>
  <c r="F38" i="6"/>
  <c r="F40" i="6"/>
  <c r="H35" i="6"/>
  <c r="F35" i="6"/>
  <c r="H26" i="6"/>
  <c r="H27" i="6"/>
  <c r="H28" i="6"/>
  <c r="H29" i="6"/>
  <c r="H30" i="6"/>
  <c r="H31" i="6"/>
  <c r="H25" i="6"/>
  <c r="F26" i="6"/>
  <c r="F27" i="6"/>
  <c r="F28" i="6"/>
  <c r="F29" i="6"/>
  <c r="F30" i="6"/>
  <c r="F31" i="6"/>
  <c r="F25" i="6"/>
  <c r="H21" i="6" l="1"/>
  <c r="H22" i="6"/>
  <c r="H23" i="6"/>
  <c r="F21" i="6"/>
  <c r="F22" i="6"/>
  <c r="F23" i="6"/>
  <c r="H20" i="6"/>
  <c r="F20" i="6"/>
  <c r="H18" i="6"/>
  <c r="H16" i="6"/>
  <c r="K46" i="6" l="1"/>
  <c r="J46" i="6"/>
  <c r="H46" i="6"/>
  <c r="F46" i="6"/>
  <c r="E46" i="6"/>
  <c r="D46" i="6"/>
  <c r="B46" i="6"/>
  <c r="K53" i="6"/>
  <c r="K52" i="6" s="1"/>
  <c r="J53" i="6"/>
  <c r="J52" i="6" s="1"/>
  <c r="H53" i="6"/>
  <c r="H52" i="6" s="1"/>
  <c r="F53" i="6"/>
  <c r="F52" i="6" s="1"/>
  <c r="E53" i="6"/>
  <c r="D53" i="6"/>
  <c r="D52" i="6" s="1"/>
  <c r="K43" i="6"/>
  <c r="J43" i="6"/>
  <c r="H43" i="6"/>
  <c r="F43" i="6"/>
  <c r="E43" i="6"/>
  <c r="D43" i="6"/>
  <c r="K41" i="6"/>
  <c r="J41" i="6"/>
  <c r="H41" i="6"/>
  <c r="F41" i="6"/>
  <c r="E41" i="6"/>
  <c r="D41" i="6"/>
  <c r="K34" i="6"/>
  <c r="J34" i="6"/>
  <c r="H34" i="6"/>
  <c r="F34" i="6"/>
  <c r="E34" i="6"/>
  <c r="D34" i="6"/>
  <c r="K24" i="6"/>
  <c r="J24" i="6"/>
  <c r="H24" i="6"/>
  <c r="F24" i="6"/>
  <c r="E24" i="6"/>
  <c r="D24" i="6"/>
  <c r="K19" i="6"/>
  <c r="J19" i="6"/>
  <c r="H19" i="6"/>
  <c r="F19" i="6"/>
  <c r="E19" i="6"/>
  <c r="D19" i="6"/>
  <c r="K17" i="6"/>
  <c r="J17" i="6"/>
  <c r="H17" i="6"/>
  <c r="F17" i="6"/>
  <c r="E17" i="6"/>
  <c r="D17" i="6"/>
  <c r="K15" i="6"/>
  <c r="J15" i="6"/>
  <c r="H15" i="6"/>
  <c r="F15" i="6"/>
  <c r="E15" i="6"/>
  <c r="D15" i="6"/>
  <c r="D14" i="6" s="1"/>
  <c r="B15" i="6"/>
  <c r="H14" i="6" l="1"/>
  <c r="F14" i="6"/>
  <c r="K14" i="6"/>
  <c r="J14" i="6"/>
  <c r="E14" i="6"/>
  <c r="I46" i="6"/>
  <c r="G46" i="6"/>
  <c r="I43" i="6"/>
  <c r="J33" i="6"/>
  <c r="I41" i="6"/>
  <c r="E52" i="6"/>
  <c r="I53" i="6"/>
  <c r="I34" i="6"/>
  <c r="I24" i="6"/>
  <c r="I19" i="6"/>
  <c r="I17" i="6"/>
  <c r="I15" i="6"/>
  <c r="G15" i="6"/>
  <c r="F33" i="6"/>
  <c r="K33" i="6"/>
  <c r="D33" i="6"/>
  <c r="H33" i="6"/>
  <c r="E33" i="6"/>
  <c r="F13" i="6" l="1"/>
  <c r="J13" i="6"/>
  <c r="J61" i="6" s="1"/>
  <c r="I52" i="6"/>
  <c r="F61" i="6"/>
  <c r="K13" i="6"/>
  <c r="K61" i="6" s="1"/>
  <c r="I14" i="6"/>
  <c r="I33" i="6"/>
  <c r="H13" i="6"/>
  <c r="H61" i="6" s="1"/>
  <c r="E13" i="6"/>
  <c r="D13" i="6"/>
  <c r="D61" i="6" s="1"/>
  <c r="B41" i="6"/>
  <c r="G41" i="6" s="1"/>
  <c r="B43" i="6"/>
  <c r="G43" i="6" s="1"/>
  <c r="E61" i="6" l="1"/>
  <c r="I13" i="6"/>
  <c r="B17" i="6"/>
  <c r="B34" i="6"/>
  <c r="G34" i="6" s="1"/>
  <c r="B24" i="6"/>
  <c r="G24" i="6" s="1"/>
  <c r="B19" i="6"/>
  <c r="G19" i="6" s="1"/>
  <c r="B14" i="6" l="1"/>
  <c r="G14" i="6" s="1"/>
  <c r="G17" i="6"/>
  <c r="I61" i="6"/>
  <c r="B33" i="6"/>
  <c r="G33" i="6" s="1"/>
  <c r="B13" i="6" l="1"/>
  <c r="G13" i="6" s="1"/>
  <c r="B53" i="6" l="1"/>
  <c r="B52" i="6" l="1"/>
  <c r="G52" i="6" s="1"/>
  <c r="G53" i="6"/>
  <c r="B61" i="6" l="1"/>
  <c r="G61" i="6" s="1"/>
</calcChain>
</file>

<file path=xl/sharedStrings.xml><?xml version="1.0" encoding="utf-8"?>
<sst xmlns="http://schemas.openxmlformats.org/spreadsheetml/2006/main" count="72" uniqueCount="70">
  <si>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</si>
  <si>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</si>
  <si>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</si>
  <si>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Плата за негативное воздействие на окружающую среду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</si>
  <si>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</si>
  <si>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ИТОГО ДОХОДОВ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</si>
  <si>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</si>
  <si>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</si>
  <si>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</si>
  <si>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</si>
  <si>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</si>
  <si>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Доходы в виде прибыли, приходящиеся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</si>
  <si>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</si>
  <si>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</si>
  <si>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Транспортный налог с организаций</t>
  </si>
  <si>
    <t>Транспортный налог с физических лиц</t>
  </si>
  <si>
    <t>Доходы от сдачи в аренду имущества, составляющего казну городских округов (за исключением земельных участков)</t>
  </si>
  <si>
    <t>Прочие доходы от компенсации затрат бюджетов городских округов</t>
  </si>
  <si>
    <t>Прочие доходы от оказания платных услуг (работ) получателями средств бюджетов городских округов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</si>
  <si>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</si>
  <si>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 (межбюджетные субсидии)</t>
  </si>
  <si>
    <t>Налог, взимаемый в связи с применением патентной системы налогообложения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</si>
  <si>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</si>
  <si>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Налог на имущество организаций</t>
  </si>
  <si>
    <t>Земельный налог с организаций</t>
  </si>
  <si>
    <t>Земельный налог с физических лиц</t>
  </si>
  <si>
    <t>тыс. рублей</t>
  </si>
  <si>
    <t>Наименование доходов</t>
  </si>
  <si>
    <t>Сравнение:</t>
  </si>
  <si>
    <t xml:space="preserve">  +,- </t>
  </si>
  <si>
    <t>%</t>
  </si>
  <si>
    <t>Налог на доходы физических лиц Российской Федерации</t>
  </si>
  <si>
    <t>НАЛОГОВЫЕ И НЕНАЛОГОВЫЕ ДОХОДЫ - всего, в том числе:</t>
  </si>
  <si>
    <t>БЕЗВОЗМЕЗДНЫЕ ПОСТУПЛЕНИЯ -  всего , в том числе: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</si>
  <si>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</si>
  <si>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</si>
  <si>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</si>
  <si>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</si>
  <si>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</si>
  <si>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</si>
  <si>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НАЛОГОВЫЕ  ДОХОДЫ - всего, в том числе:</t>
  </si>
  <si>
    <t>НЕНАЛОГОВЫЕ ДОХОДЫ - всего, в том числе:</t>
  </si>
  <si>
    <t>ПЛАТЕЖИ ПРИ ПОЛЬЗОВАНИИ ПРИРОДНЫМИ РЕСУРСАМИ</t>
  </si>
  <si>
    <t>ДОХОДЫ ОТ ОКАЗАНИЯ ПЛАТНЫХ УСЛУГ (РАБОТ) 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</si>
  <si>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</si>
  <si>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</si>
  <si>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</si>
  <si>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</si>
  <si>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</si>
  <si>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</si>
  <si>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</si>
  <si>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Прогноз (проект бюджета)</t>
  </si>
  <si>
    <t>Сведения о доходах бюджета муниципального образования "Городской округ Ногликский"</t>
  </si>
  <si>
    <t xml:space="preserve">Ожидаемое исполнение (оценка) </t>
  </si>
  <si>
    <t>К проекту бюджета МО "Городской округ Ногликский"</t>
  </si>
  <si>
    <t>Прогноз на 2024 год (проект бюджета)</t>
  </si>
  <si>
    <t>ЗАДОЛЖЕННОСТЬ И ПЕРЕРАСЧЕТЫ ПО ОТМЕНЕННЫМ НАЛОГАМ, СБОРАМ И ИНЫМ ОБЯЗАТЕЛЬНЫМ ПЛАТЕЖАМ</t>
  </si>
  <si>
    <t>на 2023 год и на плановый период 2024 и 2025 годов</t>
  </si>
  <si>
    <t xml:space="preserve"> по видам доходов на 2023 год и на плановый период 2024 и 2025 годов в сравнении с ожидаемым исполнением</t>
  </si>
  <si>
    <t xml:space="preserve">  за 2022 год (оценка текущего финансового года) и отчетом за 2021 год (отчетный финансовый год)</t>
  </si>
  <si>
    <t xml:space="preserve">2021 год (факт) </t>
  </si>
  <si>
    <t xml:space="preserve">2022 год </t>
  </si>
  <si>
    <t>2023 год</t>
  </si>
  <si>
    <t>Прогноз на 2025 год (проект бюджета)</t>
  </si>
  <si>
    <t xml:space="preserve">к 2021 году  </t>
  </si>
  <si>
    <t xml:space="preserve">к 2022 году (оценка) </t>
  </si>
  <si>
    <t>Плановые назначения (решение о бюджете на 2022-2024 годы в редакции от 19.07.2022 № 228)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</si>
  <si>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в границах городских округов,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</si>
  <si>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Рост в 9,9 раза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</si>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</sst>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FFFFFF"/>
      <name val="Arial Cyr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2"/>
    </font>
    <font>
      <sz val="10"/>
      <color rgb="FF000000"/>
      <name val="Arial Cyr"/>
      <family val="2"/>
    </font>
    <font>
      <sz val="11"/>
      <name val="Calibri"/>
      <family val="2"/>
      <scheme val="minor"/>
    </font>
    <font>
      <b/>
      <sz val="10"/>
      <color rgb="FF000000"/>
      <name val="Arial Cyr"/>
      <family val="2"/>
    </font>
    <font>
      <sz val="11.5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0" fontId="7" fillId="0" borderId="0">
      <alignment horizontal="left" shrinkToFit="1"/>
    </xf>
    <xf numFmtId="0" fontId="8" fillId="0" borderId="0">
      <alignment horizontal="center" vertical="center" wrapText="1"/>
    </xf>
    <xf numFmtId="0" fontId="9" fillId="0" borderId="0"/>
    <xf numFmtId="0" fontId="10" fillId="0" borderId="0">
      <alignment horizontal="center" vertical="center" wrapText="1"/>
    </xf>
    <xf numFmtId="0" fontId="11" fillId="0" borderId="0">
      <alignment horizontal="center" vertical="center" shrinkToFit="1"/>
    </xf>
    <xf numFmtId="0" fontId="10" fillId="0" borderId="0"/>
    <xf numFmtId="0" fontId="12" fillId="0" borderId="0">
      <alignment horizontal="center" vertical="center" wrapText="1"/>
    </xf>
    <xf numFmtId="0" fontId="10" fillId="0" borderId="0">
      <alignment horizontal="right" vertical="center" wrapText="1"/>
    </xf>
    <xf numFmtId="0" fontId="7" fillId="0" borderId="7">
      <alignment horizontal="left" shrinkToFit="1"/>
    </xf>
    <xf numFmtId="0" fontId="12" fillId="0" borderId="8">
      <alignment horizontal="center" vertical="center" wrapText="1"/>
    </xf>
    <xf numFmtId="0" fontId="12" fillId="0" borderId="9"/>
    <xf numFmtId="0" fontId="7" fillId="0" borderId="7"/>
    <xf numFmtId="0" fontId="12" fillId="0" borderId="7"/>
    <xf numFmtId="49" fontId="7" fillId="0" borderId="7">
      <alignment horizontal="center" vertical="center" shrinkToFit="1"/>
    </xf>
    <xf numFmtId="49" fontId="12" fillId="0" borderId="8">
      <alignment vertical="top" wrapText="1"/>
    </xf>
    <xf numFmtId="4" fontId="12" fillId="0" borderId="8">
      <alignment horizontal="right" vertical="top" shrinkToFit="1"/>
    </xf>
    <xf numFmtId="0" fontId="10" fillId="0" borderId="9"/>
    <xf numFmtId="0" fontId="12" fillId="0" borderId="0"/>
    <xf numFmtId="0" fontId="13" fillId="0" borderId="0"/>
    <xf numFmtId="0" fontId="13" fillId="0" borderId="0"/>
    <xf numFmtId="49" fontId="14" fillId="0" borderId="8">
      <alignment vertical="top" wrapText="1"/>
    </xf>
    <xf numFmtId="4" fontId="14" fillId="0" borderId="8">
      <alignment horizontal="right" vertical="top" shrinkToFit="1"/>
    </xf>
    <xf numFmtId="0" fontId="8" fillId="0" borderId="9"/>
    <xf numFmtId="0" fontId="8" fillId="0" borderId="0"/>
    <xf numFmtId="0" fontId="14" fillId="0" borderId="0"/>
    <xf numFmtId="0" fontId="10" fillId="0" borderId="0"/>
    <xf numFmtId="0" fontId="10" fillId="0" borderId="0"/>
    <xf numFmtId="0" fontId="13" fillId="0" borderId="0"/>
    <xf numFmtId="0" fontId="12" fillId="3" borderId="0"/>
    <xf numFmtId="0" fontId="10" fillId="0" borderId="0">
      <alignment horizontal="left" vertical="center" wrapText="1"/>
    </xf>
    <xf numFmtId="0" fontId="10" fillId="0" borderId="0">
      <alignment horizontal="center" vertical="center" shrinkToFit="1"/>
    </xf>
    <xf numFmtId="0" fontId="12" fillId="3" borderId="11"/>
    <xf numFmtId="0" fontId="12" fillId="3" borderId="10"/>
    <xf numFmtId="0" fontId="12" fillId="3" borderId="12"/>
    <xf numFmtId="0" fontId="10" fillId="0" borderId="0">
      <alignment horizontal="left" wrapText="1"/>
    </xf>
    <xf numFmtId="0" fontId="12" fillId="0" borderId="0">
      <alignment horizontal="left" wrapText="1"/>
    </xf>
    <xf numFmtId="49" fontId="12" fillId="3" borderId="0"/>
    <xf numFmtId="49" fontId="12" fillId="3" borderId="10"/>
    <xf numFmtId="49" fontId="12" fillId="3" borderId="12"/>
    <xf numFmtId="49" fontId="12" fillId="3" borderId="11"/>
  </cellStyleXfs>
  <cellXfs count="70">
    <xf numFmtId="0" fontId="0" fillId="0" borderId="0" xfId="0"/>
    <xf numFmtId="0" fontId="6" fillId="2" borderId="1" xfId="1" applyNumberFormat="1" applyFont="1" applyFill="1" applyBorder="1" applyAlignment="1">
      <alignment horizontal="left" wrapText="1"/>
    </xf>
    <xf numFmtId="0" fontId="5" fillId="0" borderId="0" xfId="0" applyFont="1"/>
    <xf numFmtId="1" fontId="1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2" borderId="15" xfId="1" applyFont="1" applyFill="1" applyBorder="1" applyAlignment="1">
      <alignment horizontal="left" wrapText="1"/>
    </xf>
    <xf numFmtId="165" fontId="1" fillId="0" borderId="1" xfId="1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Alignment="1">
      <alignment wrapText="1"/>
    </xf>
    <xf numFmtId="0" fontId="1" fillId="2" borderId="1" xfId="1" applyNumberFormat="1" applyFont="1" applyFill="1" applyBorder="1" applyAlignment="1">
      <alignment horizontal="left" wrapText="1"/>
    </xf>
    <xf numFmtId="0" fontId="1" fillId="0" borderId="1" xfId="0" applyNumberFormat="1" applyFont="1" applyBorder="1" applyAlignment="1" applyProtection="1">
      <alignment horizontal="left" wrapText="1" justifyLastLine="1"/>
      <protection locked="0"/>
    </xf>
    <xf numFmtId="0" fontId="1" fillId="0" borderId="1" xfId="1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1" fillId="2" borderId="1" xfId="1" applyNumberFormat="1" applyFont="1" applyFill="1" applyBorder="1" applyAlignment="1">
      <alignment horizontal="center"/>
    </xf>
    <xf numFmtId="0" fontId="6" fillId="0" borderId="1" xfId="1" applyNumberFormat="1" applyFont="1" applyFill="1" applyBorder="1" applyAlignment="1">
      <alignment horizontal="left" wrapText="1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 applyAlignment="1"/>
    <xf numFmtId="0" fontId="5" fillId="0" borderId="0" xfId="0" applyFont="1" applyAlignment="1"/>
    <xf numFmtId="0" fontId="1" fillId="2" borderId="1" xfId="1" applyNumberFormat="1" applyFont="1" applyFill="1" applyBorder="1" applyAlignment="1">
      <alignment wrapText="1"/>
    </xf>
    <xf numFmtId="0" fontId="15" fillId="2" borderId="6" xfId="1" applyFont="1" applyFill="1" applyBorder="1" applyAlignment="1">
      <alignment horizontal="left" wrapText="1"/>
    </xf>
    <xf numFmtId="0" fontId="16" fillId="0" borderId="6" xfId="0" applyFont="1" applyBorder="1" applyAlignment="1">
      <alignment wrapText="1"/>
    </xf>
    <xf numFmtId="49" fontId="15" fillId="2" borderId="6" xfId="1" applyNumberFormat="1" applyFont="1" applyFill="1" applyBorder="1" applyAlignment="1">
      <alignment horizontal="left" wrapText="1"/>
    </xf>
    <xf numFmtId="0" fontId="15" fillId="0" borderId="6" xfId="0" applyNumberFormat="1" applyFont="1" applyBorder="1" applyAlignment="1" applyProtection="1">
      <alignment horizontal="left" wrapText="1" justifyLastLine="1"/>
      <protection locked="0"/>
    </xf>
    <xf numFmtId="0" fontId="17" fillId="0" borderId="1" xfId="1" applyFont="1" applyFill="1" applyBorder="1" applyAlignment="1">
      <alignment horizontal="left" vertical="center" wrapText="1"/>
    </xf>
    <xf numFmtId="0" fontId="15" fillId="0" borderId="1" xfId="1" applyNumberFormat="1" applyFont="1" applyFill="1" applyBorder="1" applyAlignment="1">
      <alignment horizontal="left" wrapText="1"/>
    </xf>
    <xf numFmtId="0" fontId="15" fillId="0" borderId="1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1" xfId="1" applyNumberFormat="1" applyFont="1" applyFill="1" applyBorder="1" applyAlignment="1">
      <alignment horizontal="left"/>
    </xf>
    <xf numFmtId="165" fontId="5" fillId="0" borderId="1" xfId="0" applyNumberFormat="1" applyFont="1" applyBorder="1" applyAlignment="1">
      <alignment horizontal="right"/>
    </xf>
    <xf numFmtId="165" fontId="5" fillId="0" borderId="1" xfId="0" applyNumberFormat="1" applyFont="1" applyFill="1" applyBorder="1" applyAlignment="1"/>
    <xf numFmtId="165" fontId="5" fillId="0" borderId="1" xfId="0" applyNumberFormat="1" applyFont="1" applyBorder="1" applyAlignment="1"/>
    <xf numFmtId="0" fontId="5" fillId="0" borderId="4" xfId="0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165" fontId="1" fillId="0" borderId="6" xfId="1" applyNumberFormat="1" applyFont="1" applyFill="1" applyBorder="1" applyAlignment="1">
      <alignment horizontal="right"/>
    </xf>
    <xf numFmtId="165" fontId="1" fillId="0" borderId="6" xfId="0" applyNumberFormat="1" applyFont="1" applyFill="1" applyBorder="1" applyAlignment="1" applyProtection="1">
      <alignment horizontal="right"/>
      <protection locked="0"/>
    </xf>
    <xf numFmtId="165" fontId="5" fillId="0" borderId="1" xfId="0" applyNumberFormat="1" applyFont="1" applyFill="1" applyBorder="1" applyAlignment="1">
      <alignment horizontal="right"/>
    </xf>
    <xf numFmtId="165" fontId="5" fillId="0" borderId="6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165" fontId="5" fillId="0" borderId="1" xfId="0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right"/>
    </xf>
    <xf numFmtId="0" fontId="1" fillId="0" borderId="3" xfId="1" applyFont="1" applyBorder="1" applyAlignment="1">
      <alignment horizontal="center" vertical="top" wrapText="1"/>
    </xf>
    <xf numFmtId="0" fontId="1" fillId="0" borderId="1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1" fillId="0" borderId="3" xfId="1" applyFont="1" applyFill="1" applyBorder="1" applyAlignment="1">
      <alignment horizontal="center" vertical="top" wrapText="1"/>
    </xf>
    <xf numFmtId="0" fontId="1" fillId="0" borderId="13" xfId="1" applyFont="1" applyFill="1" applyBorder="1" applyAlignment="1">
      <alignment horizontal="center" vertical="top" wrapText="1"/>
    </xf>
    <xf numFmtId="0" fontId="1" fillId="0" borderId="4" xfId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164" fontId="1" fillId="0" borderId="6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1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wrapText="1"/>
    </xf>
  </cellXfs>
  <cellStyles count="42">
    <cellStyle name="br" xfId="20" xr:uid="{00000000-0005-0000-0000-000000000000}"/>
    <cellStyle name="col" xfId="21" xr:uid="{00000000-0005-0000-0000-000001000000}"/>
    <cellStyle name="st31" xfId="22" xr:uid="{00000000-0005-0000-0000-000002000000}"/>
    <cellStyle name="st32" xfId="23" xr:uid="{00000000-0005-0000-0000-000003000000}"/>
    <cellStyle name="st33" xfId="24" xr:uid="{00000000-0005-0000-0000-000004000000}"/>
    <cellStyle name="st34" xfId="25" xr:uid="{00000000-0005-0000-0000-000005000000}"/>
    <cellStyle name="st35" xfId="26" xr:uid="{00000000-0005-0000-0000-000006000000}"/>
    <cellStyle name="st36" xfId="3" xr:uid="{00000000-0005-0000-0000-000007000000}"/>
    <cellStyle name="st37" xfId="5" xr:uid="{00000000-0005-0000-0000-000008000000}"/>
    <cellStyle name="st38" xfId="9" xr:uid="{00000000-0005-0000-0000-000009000000}"/>
    <cellStyle name="style0" xfId="27" xr:uid="{00000000-0005-0000-0000-00000A000000}"/>
    <cellStyle name="td" xfId="28" xr:uid="{00000000-0005-0000-0000-00000B000000}"/>
    <cellStyle name="tr" xfId="29" xr:uid="{00000000-0005-0000-0000-00000C000000}"/>
    <cellStyle name="xl21" xfId="30" xr:uid="{00000000-0005-0000-0000-00000D000000}"/>
    <cellStyle name="xl22" xfId="2" xr:uid="{00000000-0005-0000-0000-00000E000000}"/>
    <cellStyle name="xl23" xfId="31" xr:uid="{00000000-0005-0000-0000-00000F000000}"/>
    <cellStyle name="xl24" xfId="32" xr:uid="{00000000-0005-0000-0000-000010000000}"/>
    <cellStyle name="xl25" xfId="6" xr:uid="{00000000-0005-0000-0000-000011000000}"/>
    <cellStyle name="xl26" xfId="7" xr:uid="{00000000-0005-0000-0000-000012000000}"/>
    <cellStyle name="xl27" xfId="8" xr:uid="{00000000-0005-0000-0000-000013000000}"/>
    <cellStyle name="xl28" xfId="19" xr:uid="{00000000-0005-0000-0000-000014000000}"/>
    <cellStyle name="xl29" xfId="33" xr:uid="{00000000-0005-0000-0000-000015000000}"/>
    <cellStyle name="xl30" xfId="10" xr:uid="{00000000-0005-0000-0000-000016000000}"/>
    <cellStyle name="xl31" xfId="11" xr:uid="{00000000-0005-0000-0000-000017000000}"/>
    <cellStyle name="xl32" xfId="12" xr:uid="{00000000-0005-0000-0000-000018000000}"/>
    <cellStyle name="xl33" xfId="13" xr:uid="{00000000-0005-0000-0000-000019000000}"/>
    <cellStyle name="xl34" xfId="14" xr:uid="{00000000-0005-0000-0000-00001A000000}"/>
    <cellStyle name="xl35" xfId="34" xr:uid="{00000000-0005-0000-0000-00001B000000}"/>
    <cellStyle name="xl36" xfId="35" xr:uid="{00000000-0005-0000-0000-00001C000000}"/>
    <cellStyle name="xl37" xfId="36" xr:uid="{00000000-0005-0000-0000-00001D000000}"/>
    <cellStyle name="xl38" xfId="37" xr:uid="{00000000-0005-0000-0000-00001E000000}"/>
    <cellStyle name="xl39" xfId="15" xr:uid="{00000000-0005-0000-0000-00001F000000}"/>
    <cellStyle name="xl40" xfId="16" xr:uid="{00000000-0005-0000-0000-000020000000}"/>
    <cellStyle name="xl41" xfId="17" xr:uid="{00000000-0005-0000-0000-000021000000}"/>
    <cellStyle name="xl42" xfId="38" xr:uid="{00000000-0005-0000-0000-000022000000}"/>
    <cellStyle name="xl43" xfId="39" xr:uid="{00000000-0005-0000-0000-000023000000}"/>
    <cellStyle name="xl44" xfId="18" xr:uid="{00000000-0005-0000-0000-000024000000}"/>
    <cellStyle name="xl45" xfId="40" xr:uid="{00000000-0005-0000-0000-000025000000}"/>
    <cellStyle name="xl46" xfId="41" xr:uid="{00000000-0005-0000-0000-000026000000}"/>
    <cellStyle name="Обычный" xfId="0" builtinId="0"/>
    <cellStyle name="Обычный 2" xfId="1" xr:uid="{00000000-0005-0000-0000-000028000000}"/>
    <cellStyle name="Обычный 3" xfId="4" xr:uid="{00000000-0005-0000-0000-000029000000}"/>
  </cellStyles>
  <dxfs count="0"/>
  <tableStyles count="0" defaultTableStyle="TableStyleMedium9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tabSelected="1" topLeftCell="A23" zoomScale="98" zoomScaleNormal="98" workbookViewId="0">
      <selection activeCell="I23" sqref="I23"/>
    </sheetView>
  </sheetViews>
  <sheetFormatPr defaultRowHeight="15.75" x14ac:dyDescent="0.25"/>
  <cols>
    <col min="1" max="1" width="50" style="18" customWidth="1"/>
    <col min="2" max="3" width="12.85546875" style="42" customWidth="1"/>
    <col min="4" max="4" width="13" style="43" customWidth="1"/>
    <col min="5" max="5" width="13" style="13" customWidth="1"/>
    <col min="6" max="6" width="13.5703125" style="14" customWidth="1"/>
    <col min="7" max="7" width="9.140625" style="19" customWidth="1"/>
    <col min="8" max="8" width="14.5703125" style="20" customWidth="1"/>
    <col min="9" max="9" width="11" style="20" customWidth="1"/>
    <col min="10" max="10" width="12.85546875" style="19" customWidth="1"/>
    <col min="11" max="11" width="14.5703125" style="19" customWidth="1"/>
    <col min="12" max="16384" width="9.140625" style="2"/>
  </cols>
  <sheetData>
    <row r="1" spans="1:13" x14ac:dyDescent="0.25">
      <c r="A1" s="67" t="s">
        <v>54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3" x14ac:dyDescent="0.25">
      <c r="A2" s="68" t="s">
        <v>57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s="29" customFormat="1" x14ac:dyDescent="0.25">
      <c r="A3" s="69" t="s">
        <v>52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s="29" customFormat="1" x14ac:dyDescent="0.25">
      <c r="A4" s="69" t="s">
        <v>58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s="29" customFormat="1" x14ac:dyDescent="0.25">
      <c r="A5" s="69" t="s">
        <v>59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3" x14ac:dyDescent="0.25">
      <c r="A6" s="48" t="s">
        <v>26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3" x14ac:dyDescent="0.25">
      <c r="A7" s="49" t="s">
        <v>27</v>
      </c>
      <c r="B7" s="55" t="s">
        <v>60</v>
      </c>
      <c r="C7" s="61" t="s">
        <v>61</v>
      </c>
      <c r="D7" s="62"/>
      <c r="E7" s="58" t="s">
        <v>62</v>
      </c>
      <c r="F7" s="59"/>
      <c r="G7" s="59"/>
      <c r="H7" s="59"/>
      <c r="I7" s="60"/>
      <c r="J7" s="52" t="s">
        <v>55</v>
      </c>
      <c r="K7" s="47" t="s">
        <v>63</v>
      </c>
    </row>
    <row r="8" spans="1:13" x14ac:dyDescent="0.25">
      <c r="A8" s="50"/>
      <c r="B8" s="56"/>
      <c r="C8" s="55" t="s">
        <v>66</v>
      </c>
      <c r="D8" s="63" t="s">
        <v>53</v>
      </c>
      <c r="E8" s="66" t="s">
        <v>51</v>
      </c>
      <c r="F8" s="46" t="s">
        <v>28</v>
      </c>
      <c r="G8" s="46"/>
      <c r="H8" s="46"/>
      <c r="I8" s="46"/>
      <c r="J8" s="53"/>
      <c r="K8" s="47"/>
    </row>
    <row r="9" spans="1:13" x14ac:dyDescent="0.25">
      <c r="A9" s="50"/>
      <c r="B9" s="56"/>
      <c r="C9" s="56"/>
      <c r="D9" s="64"/>
      <c r="E9" s="66"/>
      <c r="F9" s="46" t="s">
        <v>64</v>
      </c>
      <c r="G9" s="46"/>
      <c r="H9" s="46" t="s">
        <v>65</v>
      </c>
      <c r="I9" s="46"/>
      <c r="J9" s="53"/>
      <c r="K9" s="47"/>
    </row>
    <row r="10" spans="1:13" x14ac:dyDescent="0.25">
      <c r="A10" s="50"/>
      <c r="B10" s="56"/>
      <c r="C10" s="56"/>
      <c r="D10" s="64"/>
      <c r="E10" s="66"/>
      <c r="F10" s="46" t="s">
        <v>29</v>
      </c>
      <c r="G10" s="47" t="s">
        <v>30</v>
      </c>
      <c r="H10" s="46" t="s">
        <v>29</v>
      </c>
      <c r="I10" s="46" t="s">
        <v>30</v>
      </c>
      <c r="J10" s="53"/>
      <c r="K10" s="47"/>
    </row>
    <row r="11" spans="1:13" x14ac:dyDescent="0.25">
      <c r="A11" s="51"/>
      <c r="B11" s="57"/>
      <c r="C11" s="57"/>
      <c r="D11" s="65"/>
      <c r="E11" s="66"/>
      <c r="F11" s="46"/>
      <c r="G11" s="47"/>
      <c r="H11" s="46"/>
      <c r="I11" s="46"/>
      <c r="J11" s="54"/>
      <c r="K11" s="47"/>
    </row>
    <row r="12" spans="1:13" x14ac:dyDescent="0.25">
      <c r="A12" s="15">
        <v>1</v>
      </c>
      <c r="B12" s="35">
        <v>2</v>
      </c>
      <c r="C12" s="36">
        <v>3</v>
      </c>
      <c r="D12" s="37">
        <v>4</v>
      </c>
      <c r="E12" s="3">
        <v>5</v>
      </c>
      <c r="F12" s="4">
        <v>6</v>
      </c>
      <c r="G12" s="5">
        <v>7</v>
      </c>
      <c r="H12" s="4">
        <v>8</v>
      </c>
      <c r="I12" s="4">
        <v>9</v>
      </c>
      <c r="J12" s="34">
        <v>10</v>
      </c>
      <c r="K12" s="5">
        <v>11</v>
      </c>
    </row>
    <row r="13" spans="1:13" ht="31.5" x14ac:dyDescent="0.25">
      <c r="A13" s="21" t="s">
        <v>32</v>
      </c>
      <c r="B13" s="7">
        <f>B14+B33</f>
        <v>929088.2</v>
      </c>
      <c r="C13" s="7">
        <f>C14+C33</f>
        <v>927182.00000000012</v>
      </c>
      <c r="D13" s="7">
        <f t="shared" ref="D13:K13" si="0">D14+D33</f>
        <v>924822.9</v>
      </c>
      <c r="E13" s="7">
        <f t="shared" si="0"/>
        <v>949794.3</v>
      </c>
      <c r="F13" s="7">
        <f>F14+F33</f>
        <v>20706.099999999955</v>
      </c>
      <c r="G13" s="32">
        <f t="shared" ref="G13:G61" si="1">E13/B13*100</f>
        <v>102.22864739860005</v>
      </c>
      <c r="H13" s="7">
        <f t="shared" si="0"/>
        <v>24973.399999999998</v>
      </c>
      <c r="I13" s="33">
        <f>E13/D13*100</f>
        <v>102.70012777581525</v>
      </c>
      <c r="J13" s="7">
        <f t="shared" si="0"/>
        <v>990648.39999999991</v>
      </c>
      <c r="K13" s="7">
        <f t="shared" si="0"/>
        <v>1035037.9</v>
      </c>
    </row>
    <row r="14" spans="1:13" x14ac:dyDescent="0.25">
      <c r="A14" s="21" t="s">
        <v>40</v>
      </c>
      <c r="B14" s="7">
        <f>B15+B17+B19+B24+B31+B32</f>
        <v>818702.29999999993</v>
      </c>
      <c r="C14" s="7">
        <f t="shared" ref="C14:E14" si="2">C15+C17+C19+C24+C31+C32</f>
        <v>817615.60000000009</v>
      </c>
      <c r="D14" s="7">
        <f t="shared" si="2"/>
        <v>828551.5</v>
      </c>
      <c r="E14" s="7">
        <f t="shared" si="2"/>
        <v>867263.5</v>
      </c>
      <c r="F14" s="31">
        <f>F15+F17+F19+F24+F31+F32</f>
        <v>48561.199999999961</v>
      </c>
      <c r="G14" s="32">
        <f t="shared" si="1"/>
        <v>105.9314844968678</v>
      </c>
      <c r="H14" s="33">
        <f>H15+H17+H19+H24+H31+H32</f>
        <v>38714</v>
      </c>
      <c r="I14" s="33">
        <f t="shared" ref="I14:I61" si="3">E14/D14*100</f>
        <v>104.67225030670997</v>
      </c>
      <c r="J14" s="32">
        <f>J15+J17+J19+J24+J31+J32</f>
        <v>905633.79999999993</v>
      </c>
      <c r="K14" s="32">
        <f>K15+K17+K19+K24+K31+K32</f>
        <v>947068.4</v>
      </c>
    </row>
    <row r="15" spans="1:13" x14ac:dyDescent="0.25">
      <c r="A15" s="22" t="s">
        <v>34</v>
      </c>
      <c r="B15" s="7">
        <f>SUM(B16:B16)</f>
        <v>618447.80000000005</v>
      </c>
      <c r="C15" s="7">
        <f>SUM(C16:C16)</f>
        <v>611579.30000000005</v>
      </c>
      <c r="D15" s="7">
        <f t="shared" ref="D15:K15" si="4">SUM(D16:D16)</f>
        <v>634228</v>
      </c>
      <c r="E15" s="8">
        <f t="shared" si="4"/>
        <v>668743</v>
      </c>
      <c r="F15" s="31">
        <f t="shared" si="4"/>
        <v>50295.199999999953</v>
      </c>
      <c r="G15" s="32">
        <f t="shared" si="1"/>
        <v>108.13248911225813</v>
      </c>
      <c r="H15" s="33">
        <f t="shared" si="4"/>
        <v>34515</v>
      </c>
      <c r="I15" s="33">
        <f t="shared" si="3"/>
        <v>105.44204923150664</v>
      </c>
      <c r="J15" s="32">
        <f t="shared" si="4"/>
        <v>703328</v>
      </c>
      <c r="K15" s="32">
        <f t="shared" si="4"/>
        <v>742084</v>
      </c>
    </row>
    <row r="16" spans="1:13" ht="31.5" x14ac:dyDescent="0.25">
      <c r="A16" s="6" t="s">
        <v>31</v>
      </c>
      <c r="B16" s="7">
        <v>618447.80000000005</v>
      </c>
      <c r="C16" s="38">
        <v>611579.30000000005</v>
      </c>
      <c r="D16" s="38">
        <v>634228</v>
      </c>
      <c r="E16" s="8">
        <v>668743</v>
      </c>
      <c r="F16" s="31">
        <f>E16-B16</f>
        <v>50295.199999999953</v>
      </c>
      <c r="G16" s="32">
        <f t="shared" si="1"/>
        <v>108.13248911225813</v>
      </c>
      <c r="H16" s="33">
        <f>E16-D16</f>
        <v>34515</v>
      </c>
      <c r="I16" s="33">
        <f t="shared" si="3"/>
        <v>105.44204923150664</v>
      </c>
      <c r="J16" s="32">
        <v>703328</v>
      </c>
      <c r="K16" s="32">
        <v>742084</v>
      </c>
    </row>
    <row r="17" spans="1:11" ht="45" x14ac:dyDescent="0.25">
      <c r="A17" s="23" t="s">
        <v>35</v>
      </c>
      <c r="B17" s="7">
        <f>B18</f>
        <v>6827.7</v>
      </c>
      <c r="C17" s="7">
        <f>C18</f>
        <v>7497.3</v>
      </c>
      <c r="D17" s="39">
        <f t="shared" ref="D17:K17" si="5">D18</f>
        <v>7497.3</v>
      </c>
      <c r="E17" s="8">
        <f t="shared" si="5"/>
        <v>8478.9</v>
      </c>
      <c r="F17" s="31">
        <f t="shared" si="5"/>
        <v>1651.1999999999998</v>
      </c>
      <c r="G17" s="32">
        <f t="shared" si="1"/>
        <v>124.18383936025307</v>
      </c>
      <c r="H17" s="33">
        <f t="shared" si="5"/>
        <v>981.59999999999945</v>
      </c>
      <c r="I17" s="33">
        <f t="shared" si="3"/>
        <v>113.09271337681565</v>
      </c>
      <c r="J17" s="32">
        <f t="shared" si="5"/>
        <v>8968.2000000000007</v>
      </c>
      <c r="K17" s="32">
        <f t="shared" si="5"/>
        <v>9326.7999999999993</v>
      </c>
    </row>
    <row r="18" spans="1:11" ht="47.25" x14ac:dyDescent="0.25">
      <c r="A18" s="9" t="s">
        <v>12</v>
      </c>
      <c r="B18" s="7">
        <v>6827.7</v>
      </c>
      <c r="C18" s="38">
        <v>7497.3</v>
      </c>
      <c r="D18" s="38">
        <v>7497.3</v>
      </c>
      <c r="E18" s="8">
        <v>8478.9</v>
      </c>
      <c r="F18" s="31">
        <f>E18-B18</f>
        <v>1651.1999999999998</v>
      </c>
      <c r="G18" s="32">
        <f t="shared" si="1"/>
        <v>124.18383936025307</v>
      </c>
      <c r="H18" s="33">
        <f>E18-D18</f>
        <v>981.59999999999945</v>
      </c>
      <c r="I18" s="33">
        <f t="shared" si="3"/>
        <v>113.09271337681565</v>
      </c>
      <c r="J18" s="32">
        <v>8968.2000000000007</v>
      </c>
      <c r="K18" s="32">
        <v>9326.7999999999993</v>
      </c>
    </row>
    <row r="19" spans="1:11" x14ac:dyDescent="0.25">
      <c r="A19" s="22" t="s">
        <v>36</v>
      </c>
      <c r="B19" s="7">
        <f>SUM(B20:B23)</f>
        <v>67368.100000000006</v>
      </c>
      <c r="C19" s="7">
        <f>SUM(C20:C23)</f>
        <v>81669</v>
      </c>
      <c r="D19" s="7">
        <f t="shared" ref="D19:K19" si="6">SUM(D20:D23)</f>
        <v>89461</v>
      </c>
      <c r="E19" s="8">
        <f t="shared" si="6"/>
        <v>91076</v>
      </c>
      <c r="F19" s="31">
        <f t="shared" si="6"/>
        <v>23707.9</v>
      </c>
      <c r="G19" s="32">
        <f t="shared" si="1"/>
        <v>135.19158177238185</v>
      </c>
      <c r="H19" s="33">
        <f t="shared" si="6"/>
        <v>1615</v>
      </c>
      <c r="I19" s="33">
        <f t="shared" si="3"/>
        <v>101.80525592157477</v>
      </c>
      <c r="J19" s="32">
        <f t="shared" si="6"/>
        <v>92758</v>
      </c>
      <c r="K19" s="32">
        <f t="shared" si="6"/>
        <v>93778</v>
      </c>
    </row>
    <row r="20" spans="1:11" ht="31.5" x14ac:dyDescent="0.25">
      <c r="A20" s="9" t="s">
        <v>13</v>
      </c>
      <c r="B20" s="8">
        <v>57511.1</v>
      </c>
      <c r="C20" s="39">
        <v>74622</v>
      </c>
      <c r="D20" s="39">
        <v>83706</v>
      </c>
      <c r="E20" s="8">
        <v>84870</v>
      </c>
      <c r="F20" s="31">
        <f>E20-B20</f>
        <v>27358.9</v>
      </c>
      <c r="G20" s="32">
        <f t="shared" si="1"/>
        <v>147.57151228197688</v>
      </c>
      <c r="H20" s="33">
        <f>E20-D20</f>
        <v>1164</v>
      </c>
      <c r="I20" s="33">
        <f t="shared" si="3"/>
        <v>101.39058132033544</v>
      </c>
      <c r="J20" s="32">
        <v>86430</v>
      </c>
      <c r="K20" s="32">
        <v>87388</v>
      </c>
    </row>
    <row r="21" spans="1:11" ht="31.5" x14ac:dyDescent="0.25">
      <c r="A21" s="10" t="s">
        <v>0</v>
      </c>
      <c r="B21" s="7">
        <v>2924</v>
      </c>
      <c r="C21" s="38">
        <v>322</v>
      </c>
      <c r="D21" s="38">
        <v>-292</v>
      </c>
      <c r="E21" s="8">
        <v>0</v>
      </c>
      <c r="F21" s="31">
        <f t="shared" ref="F21:F23" si="7">E21-B21</f>
        <v>-2924</v>
      </c>
      <c r="G21" s="32">
        <f t="shared" si="1"/>
        <v>0</v>
      </c>
      <c r="H21" s="33">
        <f t="shared" ref="H21:H23" si="8">E21-D21</f>
        <v>292</v>
      </c>
      <c r="I21" s="33">
        <f t="shared" si="3"/>
        <v>0</v>
      </c>
      <c r="J21" s="32">
        <v>0</v>
      </c>
      <c r="K21" s="32">
        <v>0</v>
      </c>
    </row>
    <row r="22" spans="1:11" x14ac:dyDescent="0.25">
      <c r="A22" s="10" t="s">
        <v>1</v>
      </c>
      <c r="B22" s="7">
        <v>638.4</v>
      </c>
      <c r="C22" s="38">
        <v>750</v>
      </c>
      <c r="D22" s="38">
        <v>72</v>
      </c>
      <c r="E22" s="8">
        <v>112</v>
      </c>
      <c r="F22" s="31">
        <f t="shared" si="7"/>
        <v>-526.4</v>
      </c>
      <c r="G22" s="32">
        <f t="shared" si="1"/>
        <v>17.543859649122808</v>
      </c>
      <c r="H22" s="33">
        <f t="shared" si="8"/>
        <v>40</v>
      </c>
      <c r="I22" s="33">
        <f t="shared" si="3"/>
        <v>155.55555555555557</v>
      </c>
      <c r="J22" s="32">
        <v>112</v>
      </c>
      <c r="K22" s="32">
        <v>112</v>
      </c>
    </row>
    <row r="23" spans="1:11" ht="31.5" x14ac:dyDescent="0.25">
      <c r="A23" s="10" t="s">
        <v>21</v>
      </c>
      <c r="B23" s="7">
        <v>6294.6</v>
      </c>
      <c r="C23" s="38">
        <v>5975</v>
      </c>
      <c r="D23" s="38">
        <v>5975</v>
      </c>
      <c r="E23" s="8">
        <v>6094</v>
      </c>
      <c r="F23" s="31">
        <f t="shared" si="7"/>
        <v>-200.60000000000036</v>
      </c>
      <c r="G23" s="32">
        <f t="shared" si="1"/>
        <v>96.813141422806851</v>
      </c>
      <c r="H23" s="33">
        <f t="shared" si="8"/>
        <v>119</v>
      </c>
      <c r="I23" s="33">
        <f t="shared" si="3"/>
        <v>101.99163179916317</v>
      </c>
      <c r="J23" s="32">
        <v>6216</v>
      </c>
      <c r="K23" s="32">
        <v>6278</v>
      </c>
    </row>
    <row r="24" spans="1:11" x14ac:dyDescent="0.25">
      <c r="A24" s="22" t="s">
        <v>37</v>
      </c>
      <c r="B24" s="7">
        <f>SUM(B25:B30)</f>
        <v>123757.60000000002</v>
      </c>
      <c r="C24" s="7">
        <f>SUM(C25:C30)</f>
        <v>114687</v>
      </c>
      <c r="D24" s="7">
        <f t="shared" ref="D24:K24" si="9">SUM(D25:D30)</f>
        <v>95347</v>
      </c>
      <c r="E24" s="8">
        <f t="shared" si="9"/>
        <v>96944</v>
      </c>
      <c r="F24" s="31">
        <f t="shared" si="9"/>
        <v>-26813.599999999999</v>
      </c>
      <c r="G24" s="32">
        <f t="shared" si="1"/>
        <v>78.333775057046978</v>
      </c>
      <c r="H24" s="33">
        <f t="shared" si="9"/>
        <v>1597</v>
      </c>
      <c r="I24" s="33">
        <f>E24/D24*100</f>
        <v>101.67493471215666</v>
      </c>
      <c r="J24" s="32">
        <f t="shared" si="9"/>
        <v>98553</v>
      </c>
      <c r="K24" s="32">
        <f t="shared" si="9"/>
        <v>99850</v>
      </c>
    </row>
    <row r="25" spans="1:11" x14ac:dyDescent="0.25">
      <c r="A25" s="1" t="s">
        <v>2</v>
      </c>
      <c r="B25" s="7">
        <v>1889.6</v>
      </c>
      <c r="C25" s="38">
        <v>2350</v>
      </c>
      <c r="D25" s="38">
        <v>2350</v>
      </c>
      <c r="E25" s="8">
        <v>2400</v>
      </c>
      <c r="F25" s="31">
        <f>E25-B25</f>
        <v>510.40000000000009</v>
      </c>
      <c r="G25" s="32">
        <f t="shared" si="1"/>
        <v>127.01100762066046</v>
      </c>
      <c r="H25" s="33">
        <f>E25-D25</f>
        <v>50</v>
      </c>
      <c r="I25" s="33">
        <f t="shared" si="3"/>
        <v>102.12765957446808</v>
      </c>
      <c r="J25" s="32">
        <v>2500</v>
      </c>
      <c r="K25" s="32">
        <v>2550</v>
      </c>
    </row>
    <row r="26" spans="1:11" x14ac:dyDescent="0.25">
      <c r="A26" s="1" t="s">
        <v>23</v>
      </c>
      <c r="B26" s="7">
        <v>96500.800000000003</v>
      </c>
      <c r="C26" s="38">
        <v>81428</v>
      </c>
      <c r="D26" s="38">
        <v>59540</v>
      </c>
      <c r="E26" s="8">
        <v>60430</v>
      </c>
      <c r="F26" s="31">
        <f t="shared" ref="F26:F32" si="10">E26-B26</f>
        <v>-36070.800000000003</v>
      </c>
      <c r="G26" s="32">
        <f t="shared" si="1"/>
        <v>62.621242518196738</v>
      </c>
      <c r="H26" s="33">
        <f t="shared" ref="H26:H31" si="11">E26-D26</f>
        <v>890</v>
      </c>
      <c r="I26" s="33">
        <f>E26/D26*100</f>
        <v>101.49479341619079</v>
      </c>
      <c r="J26" s="32">
        <v>61340</v>
      </c>
      <c r="K26" s="32">
        <v>62260</v>
      </c>
    </row>
    <row r="27" spans="1:11" x14ac:dyDescent="0.25">
      <c r="A27" s="1" t="s">
        <v>14</v>
      </c>
      <c r="B27" s="8">
        <v>5160.3</v>
      </c>
      <c r="C27" s="39">
        <v>5900</v>
      </c>
      <c r="D27" s="39">
        <v>9559</v>
      </c>
      <c r="E27" s="8">
        <v>9846</v>
      </c>
      <c r="F27" s="31">
        <f t="shared" si="10"/>
        <v>4685.7</v>
      </c>
      <c r="G27" s="32">
        <f t="shared" si="1"/>
        <v>190.80286029881984</v>
      </c>
      <c r="H27" s="33">
        <f t="shared" si="11"/>
        <v>287</v>
      </c>
      <c r="I27" s="33">
        <f t="shared" si="3"/>
        <v>103.00240610942568</v>
      </c>
      <c r="J27" s="32">
        <v>10043</v>
      </c>
      <c r="K27" s="32">
        <v>10150</v>
      </c>
    </row>
    <row r="28" spans="1:11" x14ac:dyDescent="0.25">
      <c r="A28" s="1" t="s">
        <v>15</v>
      </c>
      <c r="B28" s="8">
        <v>14155.8</v>
      </c>
      <c r="C28" s="39">
        <v>17270</v>
      </c>
      <c r="D28" s="39">
        <v>16000</v>
      </c>
      <c r="E28" s="8">
        <v>16320</v>
      </c>
      <c r="F28" s="31">
        <f t="shared" si="10"/>
        <v>2164.2000000000007</v>
      </c>
      <c r="G28" s="32">
        <f t="shared" si="1"/>
        <v>115.28843300979104</v>
      </c>
      <c r="H28" s="33">
        <f t="shared" si="11"/>
        <v>320</v>
      </c>
      <c r="I28" s="33">
        <f t="shared" si="3"/>
        <v>102</v>
      </c>
      <c r="J28" s="32">
        <v>16700</v>
      </c>
      <c r="K28" s="32">
        <v>16900</v>
      </c>
    </row>
    <row r="29" spans="1:11" x14ac:dyDescent="0.25">
      <c r="A29" s="1" t="s">
        <v>24</v>
      </c>
      <c r="B29" s="7">
        <v>5620.6</v>
      </c>
      <c r="C29" s="38">
        <v>7047</v>
      </c>
      <c r="D29" s="38">
        <v>7206</v>
      </c>
      <c r="E29" s="8">
        <v>7245</v>
      </c>
      <c r="F29" s="31">
        <f t="shared" si="10"/>
        <v>1624.3999999999996</v>
      </c>
      <c r="G29" s="32">
        <f t="shared" si="1"/>
        <v>128.90082909297939</v>
      </c>
      <c r="H29" s="33">
        <f t="shared" si="11"/>
        <v>39</v>
      </c>
      <c r="I29" s="33">
        <f t="shared" si="3"/>
        <v>100.54121565362198</v>
      </c>
      <c r="J29" s="32">
        <v>7255</v>
      </c>
      <c r="K29" s="32">
        <v>7265</v>
      </c>
    </row>
    <row r="30" spans="1:11" x14ac:dyDescent="0.25">
      <c r="A30" s="1" t="s">
        <v>25</v>
      </c>
      <c r="B30" s="7">
        <v>430.5</v>
      </c>
      <c r="C30" s="38">
        <v>692</v>
      </c>
      <c r="D30" s="38">
        <v>692</v>
      </c>
      <c r="E30" s="8">
        <v>703</v>
      </c>
      <c r="F30" s="31">
        <f t="shared" si="10"/>
        <v>272.5</v>
      </c>
      <c r="G30" s="32">
        <f t="shared" si="1"/>
        <v>163.29849012775841</v>
      </c>
      <c r="H30" s="33">
        <f t="shared" si="11"/>
        <v>11</v>
      </c>
      <c r="I30" s="33">
        <f t="shared" si="3"/>
        <v>101.58959537572254</v>
      </c>
      <c r="J30" s="32">
        <v>715</v>
      </c>
      <c r="K30" s="32">
        <v>725</v>
      </c>
    </row>
    <row r="31" spans="1:11" x14ac:dyDescent="0.25">
      <c r="A31" s="10" t="s">
        <v>38</v>
      </c>
      <c r="B31" s="7">
        <v>2303.1</v>
      </c>
      <c r="C31" s="38">
        <v>2183</v>
      </c>
      <c r="D31" s="38">
        <v>2018.2</v>
      </c>
      <c r="E31" s="8">
        <v>2021.6</v>
      </c>
      <c r="F31" s="31">
        <f t="shared" si="10"/>
        <v>-281.5</v>
      </c>
      <c r="G31" s="32">
        <f t="shared" si="1"/>
        <v>87.777343580391644</v>
      </c>
      <c r="H31" s="33">
        <f t="shared" si="11"/>
        <v>3.3999999999998636</v>
      </c>
      <c r="I31" s="33">
        <f t="shared" si="3"/>
        <v>100.1684669507482</v>
      </c>
      <c r="J31" s="32">
        <v>2026.6</v>
      </c>
      <c r="K31" s="32">
        <v>2029.6</v>
      </c>
    </row>
    <row r="32" spans="1:11" ht="47.25" x14ac:dyDescent="0.25">
      <c r="A32" s="10" t="s">
        <v>56</v>
      </c>
      <c r="B32" s="7">
        <v>-2</v>
      </c>
      <c r="C32" s="38">
        <v>0</v>
      </c>
      <c r="D32" s="38">
        <v>0</v>
      </c>
      <c r="E32" s="8">
        <v>0</v>
      </c>
      <c r="F32" s="31">
        <f t="shared" si="10"/>
        <v>2</v>
      </c>
      <c r="G32" s="32">
        <v>0</v>
      </c>
      <c r="H32" s="33">
        <v>2</v>
      </c>
      <c r="I32" s="33">
        <v>0</v>
      </c>
      <c r="J32" s="32">
        <v>0</v>
      </c>
      <c r="K32" s="32">
        <v>0</v>
      </c>
    </row>
    <row r="33" spans="1:11" ht="31.5" x14ac:dyDescent="0.25">
      <c r="A33" s="10" t="s">
        <v>41</v>
      </c>
      <c r="B33" s="7">
        <f t="shared" ref="B33:K33" si="12">B34+B41+B43+B46+B50+B51</f>
        <v>110385.9</v>
      </c>
      <c r="C33" s="7">
        <f t="shared" si="12"/>
        <v>109566.40000000001</v>
      </c>
      <c r="D33" s="39">
        <f t="shared" si="12"/>
        <v>96271.400000000009</v>
      </c>
      <c r="E33" s="8">
        <f t="shared" si="12"/>
        <v>82530.8</v>
      </c>
      <c r="F33" s="31">
        <f t="shared" si="12"/>
        <v>-27855.100000000006</v>
      </c>
      <c r="G33" s="32">
        <f t="shared" si="1"/>
        <v>74.765708301513158</v>
      </c>
      <c r="H33" s="33">
        <f t="shared" si="12"/>
        <v>-13740.600000000002</v>
      </c>
      <c r="I33" s="33">
        <f t="shared" si="3"/>
        <v>85.727225323408604</v>
      </c>
      <c r="J33" s="32">
        <f t="shared" si="12"/>
        <v>85014.6</v>
      </c>
      <c r="K33" s="32">
        <f t="shared" si="12"/>
        <v>87969.500000000015</v>
      </c>
    </row>
    <row r="34" spans="1:11" ht="45" x14ac:dyDescent="0.25">
      <c r="A34" s="22" t="s">
        <v>39</v>
      </c>
      <c r="B34" s="7">
        <f>SUM(B35:B40)</f>
        <v>89524.7</v>
      </c>
      <c r="C34" s="7">
        <f>SUM(C35:C40)</f>
        <v>74921</v>
      </c>
      <c r="D34" s="7">
        <f t="shared" ref="D34:K34" si="13">SUM(D35:D40)</f>
        <v>64444.5</v>
      </c>
      <c r="E34" s="8">
        <f t="shared" si="13"/>
        <v>68328.100000000006</v>
      </c>
      <c r="F34" s="31">
        <f t="shared" si="13"/>
        <v>-21196.600000000006</v>
      </c>
      <c r="G34" s="32">
        <f t="shared" si="1"/>
        <v>76.323182317282274</v>
      </c>
      <c r="H34" s="33">
        <f t="shared" si="13"/>
        <v>3883.6000000000008</v>
      </c>
      <c r="I34" s="33">
        <f t="shared" si="3"/>
        <v>106.02627066700805</v>
      </c>
      <c r="J34" s="32">
        <f t="shared" si="13"/>
        <v>71051.199999999997</v>
      </c>
      <c r="K34" s="32">
        <f t="shared" si="13"/>
        <v>73888.7</v>
      </c>
    </row>
    <row r="35" spans="1:11" ht="78.75" x14ac:dyDescent="0.25">
      <c r="A35" s="10" t="s">
        <v>11</v>
      </c>
      <c r="B35" s="7">
        <v>-20</v>
      </c>
      <c r="C35" s="38">
        <v>0</v>
      </c>
      <c r="D35" s="38">
        <v>0</v>
      </c>
      <c r="E35" s="8">
        <v>0</v>
      </c>
      <c r="F35" s="31">
        <f>E35-B35</f>
        <v>20</v>
      </c>
      <c r="G35" s="32">
        <v>0</v>
      </c>
      <c r="H35" s="33">
        <f>E35-D35</f>
        <v>0</v>
      </c>
      <c r="I35" s="33">
        <v>0</v>
      </c>
      <c r="J35" s="32">
        <v>0</v>
      </c>
      <c r="K35" s="32">
        <v>0</v>
      </c>
    </row>
    <row r="36" spans="1:11" ht="110.25" x14ac:dyDescent="0.25">
      <c r="A36" s="10" t="s">
        <v>6</v>
      </c>
      <c r="B36" s="7">
        <v>82798.100000000006</v>
      </c>
      <c r="C36" s="38">
        <v>68629.2</v>
      </c>
      <c r="D36" s="38">
        <v>58152.6</v>
      </c>
      <c r="E36" s="8">
        <v>61700</v>
      </c>
      <c r="F36" s="31">
        <f t="shared" ref="F36:F40" si="14">E36-B36</f>
        <v>-21098.100000000006</v>
      </c>
      <c r="G36" s="32">
        <f t="shared" si="1"/>
        <v>74.518618180851973</v>
      </c>
      <c r="H36" s="33">
        <f t="shared" ref="H36:H40" si="15">E36-D36</f>
        <v>3547.4000000000015</v>
      </c>
      <c r="I36" s="33">
        <f t="shared" si="3"/>
        <v>106.10015717268016</v>
      </c>
      <c r="J36" s="32">
        <v>64168</v>
      </c>
      <c r="K36" s="32">
        <v>66734.7</v>
      </c>
    </row>
    <row r="37" spans="1:11" ht="110.25" x14ac:dyDescent="0.25">
      <c r="A37" s="10" t="s">
        <v>7</v>
      </c>
      <c r="B37" s="7">
        <v>0</v>
      </c>
      <c r="C37" s="38">
        <v>0</v>
      </c>
      <c r="D37" s="38">
        <v>0</v>
      </c>
      <c r="E37" s="8">
        <v>0</v>
      </c>
      <c r="F37" s="31">
        <f t="shared" si="14"/>
        <v>0</v>
      </c>
      <c r="G37" s="32">
        <v>0</v>
      </c>
      <c r="H37" s="33">
        <f t="shared" si="15"/>
        <v>0</v>
      </c>
      <c r="I37" s="33">
        <v>0</v>
      </c>
      <c r="J37" s="32">
        <v>0</v>
      </c>
      <c r="K37" s="32">
        <v>0</v>
      </c>
    </row>
    <row r="38" spans="1:11" ht="47.25" x14ac:dyDescent="0.25">
      <c r="A38" s="10" t="s">
        <v>16</v>
      </c>
      <c r="B38" s="8">
        <v>3636.5</v>
      </c>
      <c r="C38" s="39">
        <v>3154.3</v>
      </c>
      <c r="D38" s="39">
        <v>3154.3</v>
      </c>
      <c r="E38" s="8">
        <v>3400.6</v>
      </c>
      <c r="F38" s="31">
        <f t="shared" si="14"/>
        <v>-235.90000000000009</v>
      </c>
      <c r="G38" s="32">
        <f>E38/B38*100</f>
        <v>93.512993262752644</v>
      </c>
      <c r="H38" s="33">
        <f t="shared" si="15"/>
        <v>246.29999999999973</v>
      </c>
      <c r="I38" s="33">
        <f t="shared" si="3"/>
        <v>107.8083885489649</v>
      </c>
      <c r="J38" s="32">
        <v>3536.6</v>
      </c>
      <c r="K38" s="32">
        <v>3678.1</v>
      </c>
    </row>
    <row r="39" spans="1:11" ht="204.75" x14ac:dyDescent="0.25">
      <c r="A39" s="10" t="s">
        <v>67</v>
      </c>
      <c r="B39" s="8">
        <v>1.4</v>
      </c>
      <c r="C39" s="39">
        <v>20.6</v>
      </c>
      <c r="D39" s="39">
        <v>20.7</v>
      </c>
      <c r="E39" s="8">
        <v>13.8</v>
      </c>
      <c r="F39" s="31">
        <f t="shared" si="14"/>
        <v>12.4</v>
      </c>
      <c r="G39" s="44" t="s">
        <v>68</v>
      </c>
      <c r="H39" s="33">
        <f t="shared" si="15"/>
        <v>-6.8999999999999986</v>
      </c>
      <c r="I39" s="33">
        <f t="shared" si="3"/>
        <v>66.666666666666671</v>
      </c>
      <c r="J39" s="32">
        <v>4.4000000000000004</v>
      </c>
      <c r="K39" s="32">
        <v>0</v>
      </c>
    </row>
    <row r="40" spans="1:11" ht="94.5" x14ac:dyDescent="0.25">
      <c r="A40" s="10" t="s">
        <v>8</v>
      </c>
      <c r="B40" s="7">
        <v>3108.7</v>
      </c>
      <c r="C40" s="38">
        <v>3116.9</v>
      </c>
      <c r="D40" s="38">
        <v>3116.9</v>
      </c>
      <c r="E40" s="8">
        <v>3213.7</v>
      </c>
      <c r="F40" s="31">
        <f t="shared" si="14"/>
        <v>105</v>
      </c>
      <c r="G40" s="32">
        <f t="shared" si="1"/>
        <v>103.37761765368161</v>
      </c>
      <c r="H40" s="33">
        <f t="shared" si="15"/>
        <v>96.799999999999727</v>
      </c>
      <c r="I40" s="33">
        <f t="shared" si="3"/>
        <v>103.10564984439668</v>
      </c>
      <c r="J40" s="32">
        <v>3342.2</v>
      </c>
      <c r="K40" s="32">
        <v>3475.9</v>
      </c>
    </row>
    <row r="41" spans="1:11" ht="30" x14ac:dyDescent="0.25">
      <c r="A41" s="24" t="s">
        <v>42</v>
      </c>
      <c r="B41" s="7">
        <f>SUM(B42)</f>
        <v>6492.5</v>
      </c>
      <c r="C41" s="7">
        <f>SUM(C42)</f>
        <v>15675.7</v>
      </c>
      <c r="D41" s="7">
        <f t="shared" ref="D41:K41" si="16">SUM(D42)</f>
        <v>5027.1000000000004</v>
      </c>
      <c r="E41" s="8">
        <f t="shared" si="16"/>
        <v>5027.1000000000004</v>
      </c>
      <c r="F41" s="31">
        <f t="shared" si="16"/>
        <v>-1465.3999999999996</v>
      </c>
      <c r="G41" s="32">
        <f t="shared" si="1"/>
        <v>77.429341547939927</v>
      </c>
      <c r="H41" s="33">
        <f t="shared" si="16"/>
        <v>0</v>
      </c>
      <c r="I41" s="33">
        <f t="shared" si="3"/>
        <v>100</v>
      </c>
      <c r="J41" s="32">
        <f t="shared" si="16"/>
        <v>5027.1000000000004</v>
      </c>
      <c r="K41" s="32">
        <f t="shared" si="16"/>
        <v>5027.1000000000004</v>
      </c>
    </row>
    <row r="42" spans="1:11" ht="31.5" x14ac:dyDescent="0.25">
      <c r="A42" s="10" t="s">
        <v>3</v>
      </c>
      <c r="B42" s="7">
        <v>6492.5</v>
      </c>
      <c r="C42" s="38">
        <v>15675.7</v>
      </c>
      <c r="D42" s="39">
        <v>5027.1000000000004</v>
      </c>
      <c r="E42" s="8">
        <v>5027.1000000000004</v>
      </c>
      <c r="F42" s="31">
        <f>E42-B42</f>
        <v>-1465.3999999999996</v>
      </c>
      <c r="G42" s="32">
        <f t="shared" si="1"/>
        <v>77.429341547939927</v>
      </c>
      <c r="H42" s="33">
        <f>E42-D42</f>
        <v>0</v>
      </c>
      <c r="I42" s="33">
        <f t="shared" si="3"/>
        <v>100</v>
      </c>
      <c r="J42" s="32">
        <v>5027.1000000000004</v>
      </c>
      <c r="K42" s="32">
        <v>5027.1000000000004</v>
      </c>
    </row>
    <row r="43" spans="1:11" ht="45" x14ac:dyDescent="0.25">
      <c r="A43" s="25" t="s">
        <v>43</v>
      </c>
      <c r="B43" s="7">
        <f>SUM(B44:B45)</f>
        <v>405.40000000000003</v>
      </c>
      <c r="C43" s="7">
        <f>SUM(C44:C45)</f>
        <v>10643.3</v>
      </c>
      <c r="D43" s="7">
        <f t="shared" ref="D43:K43" si="17">SUM(D44:D45)</f>
        <v>10769.2</v>
      </c>
      <c r="E43" s="8">
        <f t="shared" si="17"/>
        <v>318.7</v>
      </c>
      <c r="F43" s="31">
        <f t="shared" si="17"/>
        <v>-86.700000000000045</v>
      </c>
      <c r="G43" s="32">
        <f t="shared" si="1"/>
        <v>78.61371484953132</v>
      </c>
      <c r="H43" s="33">
        <f t="shared" si="17"/>
        <v>-10450.500000000002</v>
      </c>
      <c r="I43" s="33">
        <f t="shared" si="3"/>
        <v>2.9593655981874232</v>
      </c>
      <c r="J43" s="32">
        <f t="shared" si="17"/>
        <v>331.3</v>
      </c>
      <c r="K43" s="32">
        <f t="shared" si="17"/>
        <v>344.5</v>
      </c>
    </row>
    <row r="44" spans="1:11" ht="47.25" x14ac:dyDescent="0.25">
      <c r="A44" s="11" t="s">
        <v>18</v>
      </c>
      <c r="B44" s="7">
        <v>2.2999999999999998</v>
      </c>
      <c r="C44" s="38">
        <v>2.8</v>
      </c>
      <c r="D44" s="39">
        <v>5</v>
      </c>
      <c r="E44" s="8">
        <v>2.2999999999999998</v>
      </c>
      <c r="F44" s="31">
        <f>E44-B44</f>
        <v>0</v>
      </c>
      <c r="G44" s="32">
        <f t="shared" si="1"/>
        <v>100</v>
      </c>
      <c r="H44" s="33">
        <f>E44-D44</f>
        <v>-2.7</v>
      </c>
      <c r="I44" s="33">
        <f t="shared" si="3"/>
        <v>46</v>
      </c>
      <c r="J44" s="32">
        <v>2.2999999999999998</v>
      </c>
      <c r="K44" s="32">
        <v>2.2999999999999998</v>
      </c>
    </row>
    <row r="45" spans="1:11" ht="31.5" x14ac:dyDescent="0.25">
      <c r="A45" s="11" t="s">
        <v>17</v>
      </c>
      <c r="B45" s="7">
        <v>403.1</v>
      </c>
      <c r="C45" s="38">
        <v>10640.5</v>
      </c>
      <c r="D45" s="39">
        <v>10764.2</v>
      </c>
      <c r="E45" s="8">
        <v>316.39999999999998</v>
      </c>
      <c r="F45" s="31">
        <f>E45-B45</f>
        <v>-86.700000000000045</v>
      </c>
      <c r="G45" s="32">
        <f t="shared" si="1"/>
        <v>78.491689407094995</v>
      </c>
      <c r="H45" s="33">
        <f>E45-D45</f>
        <v>-10447.800000000001</v>
      </c>
      <c r="I45" s="33">
        <f t="shared" si="3"/>
        <v>2.939373107151483</v>
      </c>
      <c r="J45" s="32">
        <v>329</v>
      </c>
      <c r="K45" s="32">
        <v>342.2</v>
      </c>
    </row>
    <row r="46" spans="1:11" ht="30" x14ac:dyDescent="0.25">
      <c r="A46" s="22" t="s">
        <v>44</v>
      </c>
      <c r="B46" s="7">
        <f>SUM(B47+B48+B49)</f>
        <v>11860.8</v>
      </c>
      <c r="C46" s="7">
        <f>SUM(C47+C48+C49)</f>
        <v>4151.1000000000004</v>
      </c>
      <c r="D46" s="39">
        <f t="shared" ref="D46:K46" si="18">SUM(D47+D48+D49)</f>
        <v>4251.1000000000004</v>
      </c>
      <c r="E46" s="8">
        <f t="shared" si="18"/>
        <v>6843</v>
      </c>
      <c r="F46" s="31">
        <f t="shared" si="18"/>
        <v>-5017.7999999999993</v>
      </c>
      <c r="G46" s="32">
        <f t="shared" si="1"/>
        <v>57.694253338729261</v>
      </c>
      <c r="H46" s="33">
        <f t="shared" si="18"/>
        <v>2591.9000000000005</v>
      </c>
      <c r="I46" s="33">
        <f t="shared" si="3"/>
        <v>160.97010185599021</v>
      </c>
      <c r="J46" s="32">
        <f t="shared" si="18"/>
        <v>6775.6</v>
      </c>
      <c r="K46" s="32">
        <f t="shared" si="18"/>
        <v>6775.6</v>
      </c>
    </row>
    <row r="47" spans="1:11" ht="126" x14ac:dyDescent="0.25">
      <c r="A47" s="45" t="s">
        <v>69</v>
      </c>
      <c r="B47" s="7">
        <v>0</v>
      </c>
      <c r="C47" s="38">
        <v>500</v>
      </c>
      <c r="D47" s="39">
        <v>600</v>
      </c>
      <c r="E47" s="8">
        <v>67.400000000000006</v>
      </c>
      <c r="F47" s="31">
        <f>E47-B47</f>
        <v>67.400000000000006</v>
      </c>
      <c r="G47" s="32">
        <v>0</v>
      </c>
      <c r="H47" s="33">
        <f>E47-D47</f>
        <v>-532.6</v>
      </c>
      <c r="I47" s="33">
        <v>0</v>
      </c>
      <c r="J47" s="32">
        <v>0</v>
      </c>
      <c r="K47" s="32">
        <v>0</v>
      </c>
    </row>
    <row r="48" spans="1:11" ht="63" x14ac:dyDescent="0.25">
      <c r="A48" s="10" t="s">
        <v>4</v>
      </c>
      <c r="B48" s="7">
        <v>11860.8</v>
      </c>
      <c r="C48" s="38">
        <v>3651.1</v>
      </c>
      <c r="D48" s="39">
        <v>3651.1</v>
      </c>
      <c r="E48" s="8">
        <v>6775.6</v>
      </c>
      <c r="F48" s="31">
        <f t="shared" ref="F48:F51" si="19">E48-B48</f>
        <v>-5085.1999999999989</v>
      </c>
      <c r="G48" s="32">
        <f t="shared" si="1"/>
        <v>57.125994873870233</v>
      </c>
      <c r="H48" s="33">
        <f t="shared" ref="H48:H51" si="20">E48-D48</f>
        <v>3124.5000000000005</v>
      </c>
      <c r="I48" s="33">
        <f t="shared" si="3"/>
        <v>185.57694941250585</v>
      </c>
      <c r="J48" s="32">
        <v>6775.6</v>
      </c>
      <c r="K48" s="32">
        <v>6775.6</v>
      </c>
    </row>
    <row r="49" spans="1:11" ht="78.75" x14ac:dyDescent="0.25">
      <c r="A49" s="10" t="s">
        <v>22</v>
      </c>
      <c r="B49" s="7">
        <v>0</v>
      </c>
      <c r="C49" s="38">
        <v>0</v>
      </c>
      <c r="D49" s="39">
        <v>0</v>
      </c>
      <c r="E49" s="8">
        <v>0</v>
      </c>
      <c r="F49" s="31">
        <f t="shared" si="19"/>
        <v>0</v>
      </c>
      <c r="G49" s="32">
        <v>0</v>
      </c>
      <c r="H49" s="33">
        <f t="shared" si="20"/>
        <v>0</v>
      </c>
      <c r="I49" s="33">
        <v>0</v>
      </c>
      <c r="J49" s="32">
        <v>0</v>
      </c>
      <c r="K49" s="32">
        <v>0</v>
      </c>
    </row>
    <row r="50" spans="1:11" x14ac:dyDescent="0.25">
      <c r="A50" s="22" t="s">
        <v>45</v>
      </c>
      <c r="B50" s="7">
        <v>2102.5</v>
      </c>
      <c r="C50" s="38">
        <v>4175.3</v>
      </c>
      <c r="D50" s="39">
        <v>11779.5</v>
      </c>
      <c r="E50" s="8">
        <v>2013.9</v>
      </c>
      <c r="F50" s="31">
        <f t="shared" si="19"/>
        <v>-88.599999999999909</v>
      </c>
      <c r="G50" s="32">
        <f t="shared" si="1"/>
        <v>95.7859690844233</v>
      </c>
      <c r="H50" s="33">
        <f t="shared" si="20"/>
        <v>-9765.6</v>
      </c>
      <c r="I50" s="33">
        <f t="shared" si="3"/>
        <v>17.096650961416021</v>
      </c>
      <c r="J50" s="32">
        <v>1829.4</v>
      </c>
      <c r="K50" s="32">
        <v>1933.6</v>
      </c>
    </row>
    <row r="51" spans="1:11" x14ac:dyDescent="0.25">
      <c r="A51" s="22" t="s">
        <v>46</v>
      </c>
      <c r="B51" s="7">
        <v>0</v>
      </c>
      <c r="C51" s="38">
        <v>0</v>
      </c>
      <c r="D51" s="39">
        <v>0</v>
      </c>
      <c r="E51" s="8">
        <v>0</v>
      </c>
      <c r="F51" s="31">
        <f t="shared" si="19"/>
        <v>0</v>
      </c>
      <c r="G51" s="32">
        <v>0</v>
      </c>
      <c r="H51" s="33">
        <f t="shared" si="20"/>
        <v>0</v>
      </c>
      <c r="I51" s="33">
        <v>0</v>
      </c>
      <c r="J51" s="32">
        <v>0</v>
      </c>
      <c r="K51" s="32">
        <v>0</v>
      </c>
    </row>
    <row r="52" spans="1:11" ht="31.5" x14ac:dyDescent="0.25">
      <c r="A52" s="1" t="s">
        <v>33</v>
      </c>
      <c r="B52" s="7">
        <f>B53+B58+B59+B60</f>
        <v>1327495.7000000002</v>
      </c>
      <c r="C52" s="7">
        <f>C53+C58+C59+C60</f>
        <v>2435761.8999999994</v>
      </c>
      <c r="D52" s="7">
        <f t="shared" ref="D52:K52" si="21">D53+D58+D59+D60</f>
        <v>2775394.3999999994</v>
      </c>
      <c r="E52" s="8">
        <f t="shared" si="21"/>
        <v>982491.3</v>
      </c>
      <c r="F52" s="31">
        <f t="shared" si="21"/>
        <v>-345004.39999999985</v>
      </c>
      <c r="G52" s="32">
        <f t="shared" si="1"/>
        <v>74.010883801732831</v>
      </c>
      <c r="H52" s="33">
        <f t="shared" si="21"/>
        <v>-1792903.1</v>
      </c>
      <c r="I52" s="33">
        <f t="shared" si="3"/>
        <v>35.40006061841158</v>
      </c>
      <c r="J52" s="32">
        <f t="shared" si="21"/>
        <v>805277.5</v>
      </c>
      <c r="K52" s="32">
        <f t="shared" si="21"/>
        <v>473864</v>
      </c>
    </row>
    <row r="53" spans="1:11" ht="45" x14ac:dyDescent="0.25">
      <c r="A53" s="26" t="s">
        <v>47</v>
      </c>
      <c r="B53" s="7">
        <f>SUM(B54+B55+B56+B57)</f>
        <v>1328225.5</v>
      </c>
      <c r="C53" s="7">
        <f>SUM(C54+C55+C56+C57)</f>
        <v>2436595.7999999998</v>
      </c>
      <c r="D53" s="40">
        <f t="shared" ref="D53:K53" si="22">SUM(D54+D55+D56+D57)</f>
        <v>2775988.3</v>
      </c>
      <c r="E53" s="7">
        <f t="shared" si="22"/>
        <v>982491.3</v>
      </c>
      <c r="F53" s="31">
        <f t="shared" si="22"/>
        <v>-345734.1999999999</v>
      </c>
      <c r="G53" s="32">
        <f t="shared" si="1"/>
        <v>73.97021815949175</v>
      </c>
      <c r="H53" s="33">
        <f t="shared" si="22"/>
        <v>-1793497</v>
      </c>
      <c r="I53" s="33">
        <f t="shared" si="3"/>
        <v>35.392487064877045</v>
      </c>
      <c r="J53" s="32">
        <f t="shared" si="22"/>
        <v>805277.5</v>
      </c>
      <c r="K53" s="32">
        <f t="shared" si="22"/>
        <v>473864</v>
      </c>
    </row>
    <row r="54" spans="1:11" ht="31.5" x14ac:dyDescent="0.25">
      <c r="A54" s="9" t="s">
        <v>19</v>
      </c>
      <c r="B54" s="7">
        <v>94674.7</v>
      </c>
      <c r="C54" s="7">
        <v>68304.3</v>
      </c>
      <c r="D54" s="7">
        <v>68304.3</v>
      </c>
      <c r="E54" s="7">
        <v>0</v>
      </c>
      <c r="F54" s="31">
        <f>E54-B54</f>
        <v>-94674.7</v>
      </c>
      <c r="G54" s="32">
        <f t="shared" si="1"/>
        <v>0</v>
      </c>
      <c r="H54" s="33">
        <f>E54-D54</f>
        <v>-68304.3</v>
      </c>
      <c r="I54" s="33">
        <f t="shared" si="3"/>
        <v>0</v>
      </c>
      <c r="J54" s="32">
        <v>0</v>
      </c>
      <c r="K54" s="32">
        <v>0</v>
      </c>
    </row>
    <row r="55" spans="1:11" ht="47.25" x14ac:dyDescent="0.25">
      <c r="A55" s="16" t="s">
        <v>20</v>
      </c>
      <c r="B55" s="7">
        <v>572694.69999999995</v>
      </c>
      <c r="C55" s="7">
        <v>1665181</v>
      </c>
      <c r="D55" s="40">
        <v>1984180.7</v>
      </c>
      <c r="E55" s="8">
        <v>354499.4</v>
      </c>
      <c r="F55" s="31">
        <f t="shared" ref="F55:F60" si="23">E55-B55</f>
        <v>-218195.29999999993</v>
      </c>
      <c r="G55" s="32">
        <f t="shared" si="1"/>
        <v>61.900241088314601</v>
      </c>
      <c r="H55" s="33">
        <f t="shared" ref="H55:H60" si="24">E55-D55</f>
        <v>-1629681.2999999998</v>
      </c>
      <c r="I55" s="33">
        <f t="shared" si="3"/>
        <v>17.866286069610496</v>
      </c>
      <c r="J55" s="32">
        <v>331628.2</v>
      </c>
      <c r="K55" s="32">
        <v>214.7</v>
      </c>
    </row>
    <row r="56" spans="1:11" ht="31.5" x14ac:dyDescent="0.25">
      <c r="A56" s="16" t="s">
        <v>9</v>
      </c>
      <c r="B56" s="7">
        <v>102491</v>
      </c>
      <c r="C56" s="38">
        <v>123338.8</v>
      </c>
      <c r="D56" s="39">
        <v>123416.5</v>
      </c>
      <c r="E56" s="8">
        <v>121397.5</v>
      </c>
      <c r="F56" s="31">
        <f t="shared" si="23"/>
        <v>18906.5</v>
      </c>
      <c r="G56" s="32">
        <f t="shared" si="1"/>
        <v>118.44698558897855</v>
      </c>
      <c r="H56" s="33">
        <f t="shared" si="24"/>
        <v>-2019</v>
      </c>
      <c r="I56" s="33">
        <f t="shared" si="3"/>
        <v>98.36407611624054</v>
      </c>
      <c r="J56" s="32">
        <v>131960.70000000001</v>
      </c>
      <c r="K56" s="32">
        <v>131960.70000000001</v>
      </c>
    </row>
    <row r="57" spans="1:11" x14ac:dyDescent="0.25">
      <c r="A57" s="12" t="s">
        <v>10</v>
      </c>
      <c r="B57" s="7">
        <v>558365.1</v>
      </c>
      <c r="C57" s="7">
        <v>579771.69999999995</v>
      </c>
      <c r="D57" s="7">
        <v>600086.80000000005</v>
      </c>
      <c r="E57" s="8">
        <v>506594.4</v>
      </c>
      <c r="F57" s="31">
        <f t="shared" si="23"/>
        <v>-51770.699999999953</v>
      </c>
      <c r="G57" s="32">
        <f t="shared" si="1"/>
        <v>90.72816334688541</v>
      </c>
      <c r="H57" s="33">
        <f t="shared" si="24"/>
        <v>-93492.400000000023</v>
      </c>
      <c r="I57" s="33">
        <f t="shared" si="3"/>
        <v>84.420187212916531</v>
      </c>
      <c r="J57" s="32">
        <v>341688.6</v>
      </c>
      <c r="K57" s="32">
        <v>341688.6</v>
      </c>
    </row>
    <row r="58" spans="1:11" x14ac:dyDescent="0.25">
      <c r="A58" s="27" t="s">
        <v>48</v>
      </c>
      <c r="B58" s="40">
        <v>-290.39999999999998</v>
      </c>
      <c r="C58" s="41">
        <v>50</v>
      </c>
      <c r="D58" s="39">
        <v>290</v>
      </c>
      <c r="E58" s="8">
        <v>0</v>
      </c>
      <c r="F58" s="31">
        <f t="shared" si="23"/>
        <v>290.39999999999998</v>
      </c>
      <c r="G58" s="32">
        <f t="shared" si="1"/>
        <v>0</v>
      </c>
      <c r="H58" s="33">
        <f t="shared" si="24"/>
        <v>-290</v>
      </c>
      <c r="I58" s="33">
        <f t="shared" si="3"/>
        <v>0</v>
      </c>
      <c r="J58" s="32">
        <v>0</v>
      </c>
      <c r="K58" s="32">
        <v>0</v>
      </c>
    </row>
    <row r="59" spans="1:11" ht="120" x14ac:dyDescent="0.25">
      <c r="A59" s="28" t="s">
        <v>49</v>
      </c>
      <c r="B59" s="40">
        <v>490.3</v>
      </c>
      <c r="C59" s="41">
        <v>83703.8</v>
      </c>
      <c r="D59" s="39">
        <v>83703.8</v>
      </c>
      <c r="E59" s="8">
        <v>0</v>
      </c>
      <c r="F59" s="31">
        <f t="shared" si="23"/>
        <v>-490.3</v>
      </c>
      <c r="G59" s="32">
        <f t="shared" si="1"/>
        <v>0</v>
      </c>
      <c r="H59" s="33">
        <f t="shared" si="24"/>
        <v>-83703.8</v>
      </c>
      <c r="I59" s="33">
        <f t="shared" si="3"/>
        <v>0</v>
      </c>
      <c r="J59" s="32">
        <v>0</v>
      </c>
      <c r="K59" s="32">
        <v>0</v>
      </c>
    </row>
    <row r="60" spans="1:11" ht="60" x14ac:dyDescent="0.25">
      <c r="A60" s="28" t="s">
        <v>50</v>
      </c>
      <c r="B60" s="40">
        <v>-929.7</v>
      </c>
      <c r="C60" s="41">
        <v>-84587.7</v>
      </c>
      <c r="D60" s="39">
        <v>-84587.7</v>
      </c>
      <c r="E60" s="8">
        <v>0</v>
      </c>
      <c r="F60" s="31">
        <f t="shared" si="23"/>
        <v>929.7</v>
      </c>
      <c r="G60" s="32">
        <f t="shared" si="1"/>
        <v>0</v>
      </c>
      <c r="H60" s="33">
        <f t="shared" si="24"/>
        <v>84587.7</v>
      </c>
      <c r="I60" s="33">
        <f t="shared" si="3"/>
        <v>0</v>
      </c>
      <c r="J60" s="32">
        <v>0</v>
      </c>
      <c r="K60" s="32">
        <v>0</v>
      </c>
    </row>
    <row r="61" spans="1:11" x14ac:dyDescent="0.25">
      <c r="A61" s="30" t="s">
        <v>5</v>
      </c>
      <c r="B61" s="40">
        <f t="shared" ref="B61:K61" si="25">SUM(B13+B52)</f>
        <v>2256583.9000000004</v>
      </c>
      <c r="C61" s="40">
        <f t="shared" si="25"/>
        <v>3362943.8999999994</v>
      </c>
      <c r="D61" s="8">
        <f t="shared" si="25"/>
        <v>3700217.2999999993</v>
      </c>
      <c r="E61" s="8">
        <f t="shared" si="25"/>
        <v>1932285.6</v>
      </c>
      <c r="F61" s="31">
        <f t="shared" si="25"/>
        <v>-324298.29999999987</v>
      </c>
      <c r="G61" s="32">
        <f t="shared" si="1"/>
        <v>85.628794923157955</v>
      </c>
      <c r="H61" s="33">
        <f t="shared" si="25"/>
        <v>-1767929.7000000002</v>
      </c>
      <c r="I61" s="33">
        <f t="shared" si="3"/>
        <v>52.22086821765847</v>
      </c>
      <c r="J61" s="32">
        <f t="shared" si="25"/>
        <v>1795925.9</v>
      </c>
      <c r="K61" s="32">
        <f t="shared" si="25"/>
        <v>1508901.9</v>
      </c>
    </row>
    <row r="62" spans="1:11" x14ac:dyDescent="0.25">
      <c r="A62" s="17"/>
    </row>
    <row r="63" spans="1:11" x14ac:dyDescent="0.25">
      <c r="A63" s="17"/>
    </row>
    <row r="64" spans="1:11" x14ac:dyDescent="0.25">
      <c r="A64" s="17"/>
    </row>
  </sheetData>
  <mergeCells count="22">
    <mergeCell ref="F8:I8"/>
    <mergeCell ref="A1:K1"/>
    <mergeCell ref="A2:K2"/>
    <mergeCell ref="A3:M3"/>
    <mergeCell ref="A4:M4"/>
    <mergeCell ref="A5:M5"/>
    <mergeCell ref="F10:F11"/>
    <mergeCell ref="G10:G11"/>
    <mergeCell ref="H10:H11"/>
    <mergeCell ref="I10:I11"/>
    <mergeCell ref="A6:K6"/>
    <mergeCell ref="A7:A11"/>
    <mergeCell ref="J7:J11"/>
    <mergeCell ref="K7:K11"/>
    <mergeCell ref="F9:G9"/>
    <mergeCell ref="H9:I9"/>
    <mergeCell ref="B7:B11"/>
    <mergeCell ref="E7:I7"/>
    <mergeCell ref="C7:D7"/>
    <mergeCell ref="C8:C11"/>
    <mergeCell ref="D8:D11"/>
    <mergeCell ref="E8:E11"/>
  </mergeCells>
  <pageMargins left="1.1811023622047245" right="0.59055118110236227" top="0.78740157480314965" bottom="0.78740157480314965" header="0.31496062992125984" footer="0.31496062992125984"/>
  <pageSetup paperSize="9" scale="68" fitToHeight="0" orientation="landscape" horizontalDpi="4294967295" verticalDpi="4294967295" r:id="rId1"/>
  <headerFooter differentFirst="1">
    <oddHeader>&amp;C&amp;P</oddHeader>
  </headerFooter>
  <rowBreaks count="2" manualBreakCount="2">
    <brk id="32" max="10" man="1"/>
    <brk id="3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 о доходах 2021-2025</vt:lpstr>
      <vt:lpstr>'сведения о доходах 2021-2025'!Заголовки_для_печати</vt:lpstr>
      <vt:lpstr>'сведения о доходах 2021-2025'!Область_печати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khranina</dc:creator>
  <cp:lastModifiedBy>Елена В. Петрушенко</cp:lastModifiedBy>
  <cp:lastPrinted>2022-11-10T06:18:22Z</cp:lastPrinted>
  <dcterms:created xsi:type="dcterms:W3CDTF">2010-06-24T00:59:50Z</dcterms:created>
  <dcterms:modified xsi:type="dcterms:W3CDTF">2022-11-10T06:18:31Z</dcterms:modified>
</cp:coreProperties>
</file>