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0-2022\ОТЧЕТЫ ОБ ИСПОЛНЕНИИ БЮДЖЕТА\Годовой отчет за 2020 в Собрание и на сайт\Годовой отчет на сайт\Дополнительный материал по открытому бюджету\"/>
    </mc:Choice>
  </mc:AlternateContent>
  <bookViews>
    <workbookView xWindow="120" yWindow="60" windowWidth="28695" windowHeight="12015"/>
  </bookViews>
  <sheets>
    <sheet name="Доходы 2020" sheetId="5" r:id="rId1"/>
  </sheets>
  <definedNames>
    <definedName name="_xlnm.Print_Titles" localSheetId="0">'Доходы 2020'!$5:$5</definedName>
  </definedNames>
  <calcPr calcId="152511"/>
</workbook>
</file>

<file path=xl/calcChain.xml><?xml version="1.0" encoding="utf-8"?>
<calcChain xmlns="http://schemas.openxmlformats.org/spreadsheetml/2006/main">
  <c r="D53" i="5" l="1"/>
  <c r="G13" i="5" l="1"/>
  <c r="F13" i="5"/>
  <c r="G7" i="5"/>
  <c r="G8" i="5"/>
  <c r="G9" i="5"/>
  <c r="G10" i="5"/>
  <c r="G11" i="5"/>
  <c r="G12" i="5"/>
  <c r="G14" i="5"/>
  <c r="G15" i="5"/>
  <c r="G16" i="5"/>
  <c r="G17" i="5"/>
  <c r="G19" i="5"/>
  <c r="G20" i="5"/>
  <c r="G22" i="5"/>
  <c r="G23" i="5"/>
  <c r="G25" i="5"/>
  <c r="G26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5" i="5"/>
  <c r="G46" i="5"/>
  <c r="G47" i="5"/>
  <c r="G48" i="5"/>
  <c r="G49" i="5"/>
  <c r="G50" i="5"/>
  <c r="G51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7" i="5"/>
  <c r="G128" i="5"/>
  <c r="G129" i="5"/>
  <c r="G130" i="5"/>
  <c r="G131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F7" i="5"/>
  <c r="F8" i="5"/>
  <c r="F9" i="5"/>
  <c r="F10" i="5"/>
  <c r="F11" i="5"/>
  <c r="F12" i="5"/>
  <c r="F14" i="5"/>
  <c r="F15" i="5"/>
  <c r="F16" i="5"/>
  <c r="F17" i="5"/>
  <c r="F19" i="5"/>
  <c r="F20" i="5"/>
  <c r="F22" i="5"/>
  <c r="F23" i="5"/>
  <c r="F25" i="5"/>
  <c r="F26" i="5"/>
  <c r="F28" i="5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18" i="5"/>
  <c r="F119" i="5"/>
  <c r="F120" i="5"/>
  <c r="F121" i="5"/>
  <c r="F122" i="5"/>
  <c r="F123" i="5"/>
  <c r="F124" i="5"/>
  <c r="F125" i="5"/>
  <c r="F126" i="5"/>
  <c r="F135" i="5"/>
  <c r="F136" i="5"/>
  <c r="F138" i="5"/>
  <c r="F140" i="5"/>
  <c r="F141" i="5"/>
  <c r="F142" i="5"/>
  <c r="F143" i="5"/>
  <c r="F144" i="5"/>
  <c r="F145" i="5"/>
  <c r="F146" i="5"/>
  <c r="F147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9" i="5"/>
  <c r="F172" i="5"/>
  <c r="F173" i="5"/>
  <c r="F174" i="5"/>
  <c r="F175" i="5"/>
  <c r="F183" i="5"/>
  <c r="F187" i="5"/>
  <c r="E156" i="5"/>
  <c r="E136" i="5" s="1"/>
  <c r="E169" i="5"/>
  <c r="E159" i="5"/>
  <c r="E123" i="5"/>
  <c r="E120" i="5" s="1"/>
  <c r="E118" i="5"/>
  <c r="E107" i="5"/>
  <c r="E125" i="5"/>
  <c r="E130" i="5"/>
  <c r="D125" i="5"/>
  <c r="E127" i="5"/>
  <c r="E121" i="5"/>
  <c r="E53" i="5"/>
  <c r="E16" i="5"/>
  <c r="D169" i="5"/>
  <c r="D170" i="5"/>
  <c r="E170" i="5"/>
  <c r="C170" i="5"/>
  <c r="D156" i="5"/>
  <c r="D167" i="5"/>
  <c r="E167" i="5"/>
  <c r="C167" i="5"/>
  <c r="C144" i="5"/>
  <c r="C125" i="5"/>
  <c r="C120" i="5"/>
  <c r="C107" i="5"/>
  <c r="D107" i="5"/>
  <c r="C130" i="5"/>
  <c r="C123" i="5"/>
  <c r="C121" i="5"/>
  <c r="C53" i="5"/>
  <c r="D25" i="5"/>
  <c r="E25" i="5"/>
  <c r="C25" i="5"/>
  <c r="D22" i="5"/>
  <c r="E22" i="5"/>
  <c r="C22" i="5"/>
  <c r="D19" i="5"/>
  <c r="E19" i="5"/>
  <c r="D16" i="5"/>
  <c r="C16" i="5"/>
  <c r="C19" i="5"/>
  <c r="D106" i="5"/>
  <c r="D105" i="5" s="1"/>
  <c r="D130" i="5"/>
  <c r="D127" i="5"/>
  <c r="D120" i="5"/>
  <c r="D118" i="5"/>
  <c r="D123" i="5"/>
  <c r="D121" i="5"/>
  <c r="E106" i="5" l="1"/>
  <c r="E105" i="5" s="1"/>
  <c r="C106" i="5"/>
  <c r="C105" i="5" s="1"/>
  <c r="C15" i="5"/>
  <c r="C14" i="5" s="1"/>
  <c r="D31" i="5"/>
  <c r="D10" i="5"/>
  <c r="E10" i="5"/>
  <c r="C10" i="5"/>
  <c r="D76" i="5" l="1"/>
  <c r="D75" i="5" s="1"/>
  <c r="E76" i="5"/>
  <c r="C76" i="5"/>
  <c r="E185" i="5"/>
  <c r="E184" i="5" s="1"/>
  <c r="D185" i="5"/>
  <c r="D184" i="5" s="1"/>
  <c r="E181" i="5"/>
  <c r="E180" i="5" s="1"/>
  <c r="E144" i="5"/>
  <c r="E174" i="5"/>
  <c r="D172" i="5"/>
  <c r="E172" i="5"/>
  <c r="C172" i="5"/>
  <c r="D165" i="5"/>
  <c r="E165" i="5"/>
  <c r="C165" i="5"/>
  <c r="D163" i="5"/>
  <c r="E163" i="5"/>
  <c r="C163" i="5"/>
  <c r="D161" i="5"/>
  <c r="E161" i="5"/>
  <c r="C161" i="5"/>
  <c r="D159" i="5"/>
  <c r="C159" i="5"/>
  <c r="D157" i="5"/>
  <c r="E157" i="5"/>
  <c r="C157" i="5"/>
  <c r="D152" i="5"/>
  <c r="E152" i="5"/>
  <c r="C152" i="5"/>
  <c r="C75" i="5" l="1"/>
  <c r="E75" i="5"/>
  <c r="D174" i="5"/>
  <c r="D181" i="5"/>
  <c r="D180" i="5" s="1"/>
  <c r="C82" i="5"/>
  <c r="C79" i="5" s="1"/>
  <c r="D82" i="5"/>
  <c r="D79" i="5" s="1"/>
  <c r="E82" i="5"/>
  <c r="D62" i="5"/>
  <c r="D61" i="5" s="1"/>
  <c r="E62" i="5"/>
  <c r="D55" i="5"/>
  <c r="E55" i="5"/>
  <c r="E33" i="5"/>
  <c r="E31" i="5"/>
  <c r="D33" i="5"/>
  <c r="D30" i="5" s="1"/>
  <c r="C31" i="5"/>
  <c r="E61" i="5" l="1"/>
  <c r="E79" i="5"/>
  <c r="E30" i="5"/>
  <c r="C174" i="5"/>
  <c r="C62" i="5"/>
  <c r="C55" i="5"/>
  <c r="C45" i="5"/>
  <c r="C33" i="5"/>
  <c r="C30" i="5" s="1"/>
  <c r="C61" i="5" l="1"/>
  <c r="C52" i="5"/>
  <c r="D52" i="5"/>
  <c r="G52" i="5" s="1"/>
  <c r="E52" i="5"/>
  <c r="C8" i="5"/>
  <c r="D8" i="5"/>
  <c r="E8" i="5"/>
  <c r="C180" i="5" l="1"/>
  <c r="C169" i="5"/>
  <c r="D150" i="5"/>
  <c r="E150" i="5"/>
  <c r="C150" i="5"/>
  <c r="C156" i="5"/>
  <c r="C71" i="5"/>
  <c r="D49" i="5" l="1"/>
  <c r="E49" i="5"/>
  <c r="C49" i="5"/>
  <c r="E137" i="5" l="1"/>
  <c r="D89" i="5"/>
  <c r="E71" i="5"/>
  <c r="D148" i="5" l="1"/>
  <c r="E148" i="5"/>
  <c r="C148" i="5"/>
  <c r="D144" i="5"/>
  <c r="D142" i="5"/>
  <c r="E142" i="5"/>
  <c r="C142" i="5"/>
  <c r="D66" i="5"/>
  <c r="E15" i="5"/>
  <c r="D15" i="5"/>
  <c r="E154" i="5"/>
  <c r="D154" i="5"/>
  <c r="C154" i="5"/>
  <c r="C118" i="5" l="1"/>
  <c r="C184" i="5" l="1"/>
  <c r="D179" i="5"/>
  <c r="C179" i="5"/>
  <c r="E177" i="5"/>
  <c r="D177" i="5"/>
  <c r="C177" i="5"/>
  <c r="E146" i="5"/>
  <c r="D146" i="5"/>
  <c r="D141" i="5" s="1"/>
  <c r="D140" i="5" s="1"/>
  <c r="C146" i="5"/>
  <c r="C141" i="5" s="1"/>
  <c r="C140" i="5" s="1"/>
  <c r="D137" i="5"/>
  <c r="C137" i="5"/>
  <c r="E133" i="5"/>
  <c r="D133" i="5"/>
  <c r="D132" i="5" s="1"/>
  <c r="C133" i="5"/>
  <c r="C132" i="5" s="1"/>
  <c r="E103" i="5"/>
  <c r="D103" i="5"/>
  <c r="C103" i="5"/>
  <c r="E101" i="5"/>
  <c r="D101" i="5"/>
  <c r="C101" i="5"/>
  <c r="E97" i="5"/>
  <c r="D97" i="5"/>
  <c r="D96" i="5" s="1"/>
  <c r="C97" i="5"/>
  <c r="C96" i="5" s="1"/>
  <c r="E92" i="5"/>
  <c r="D92" i="5"/>
  <c r="D91" i="5" s="1"/>
  <c r="C92" i="5"/>
  <c r="C91" i="5" s="1"/>
  <c r="E89" i="5"/>
  <c r="D88" i="5"/>
  <c r="C89" i="5"/>
  <c r="C88" i="5" s="1"/>
  <c r="D78" i="5"/>
  <c r="C78" i="5"/>
  <c r="E73" i="5"/>
  <c r="D73" i="5"/>
  <c r="C73" i="5"/>
  <c r="D71" i="5"/>
  <c r="E69" i="5"/>
  <c r="D69" i="5"/>
  <c r="C69" i="5"/>
  <c r="E66" i="5"/>
  <c r="C66" i="5"/>
  <c r="E59" i="5"/>
  <c r="D59" i="5"/>
  <c r="D58" i="5" s="1"/>
  <c r="C59" i="5"/>
  <c r="C58" i="5" s="1"/>
  <c r="E47" i="5"/>
  <c r="D47" i="5"/>
  <c r="C47" i="5"/>
  <c r="C44" i="5" s="1"/>
  <c r="E45" i="5"/>
  <c r="D45" i="5"/>
  <c r="E41" i="5"/>
  <c r="D41" i="5"/>
  <c r="C41" i="5"/>
  <c r="E39" i="5"/>
  <c r="D39" i="5"/>
  <c r="C39" i="5"/>
  <c r="E36" i="5"/>
  <c r="D36" i="5"/>
  <c r="C36" i="5"/>
  <c r="E14" i="5"/>
  <c r="D14" i="5"/>
  <c r="D7" i="5"/>
  <c r="E176" i="5" l="1"/>
  <c r="D44" i="5"/>
  <c r="E141" i="5"/>
  <c r="E44" i="5"/>
  <c r="D136" i="5"/>
  <c r="D176" i="5"/>
  <c r="C176" i="5"/>
  <c r="C136" i="5"/>
  <c r="D87" i="5"/>
  <c r="E96" i="5"/>
  <c r="E91" i="5"/>
  <c r="E29" i="5"/>
  <c r="C87" i="5"/>
  <c r="C100" i="5"/>
  <c r="C95" i="5" s="1"/>
  <c r="C68" i="5"/>
  <c r="C65" i="5" s="1"/>
  <c r="D68" i="5"/>
  <c r="D65" i="5" s="1"/>
  <c r="D64" i="5" s="1"/>
  <c r="D29" i="5"/>
  <c r="E132" i="5"/>
  <c r="E100" i="5"/>
  <c r="D100" i="5"/>
  <c r="E7" i="5"/>
  <c r="C29" i="5"/>
  <c r="C7" i="5"/>
  <c r="E88" i="5"/>
  <c r="E68" i="5"/>
  <c r="E78" i="5"/>
  <c r="E179" i="5"/>
  <c r="D43" i="5" l="1"/>
  <c r="G43" i="5" s="1"/>
  <c r="G44" i="5"/>
  <c r="E135" i="5"/>
  <c r="E140" i="5"/>
  <c r="C135" i="5"/>
  <c r="D94" i="5"/>
  <c r="D86" i="5"/>
  <c r="D57" i="5" s="1"/>
  <c r="C94" i="5"/>
  <c r="D95" i="5"/>
  <c r="E95" i="5"/>
  <c r="E94" i="5"/>
  <c r="E87" i="5"/>
  <c r="E28" i="5"/>
  <c r="E65" i="5"/>
  <c r="D28" i="5"/>
  <c r="C86" i="5"/>
  <c r="C64" i="5"/>
  <c r="C57" i="5" s="1"/>
  <c r="C43" i="5"/>
  <c r="C28" i="5"/>
  <c r="D6" i="5" l="1"/>
  <c r="E86" i="5"/>
  <c r="E64" i="5"/>
  <c r="E43" i="5"/>
  <c r="C6" i="5"/>
  <c r="C187" i="5" s="1"/>
  <c r="D135" i="5" l="1"/>
  <c r="D187" i="5" s="1"/>
  <c r="G187" i="5" s="1"/>
  <c r="E58" i="5"/>
  <c r="E6" i="5" l="1"/>
  <c r="E187" i="5" s="1"/>
  <c r="E57" i="5"/>
  <c r="G6" i="5" l="1"/>
  <c r="F6" i="5"/>
</calcChain>
</file>

<file path=xl/sharedStrings.xml><?xml version="1.0" encoding="utf-8"?>
<sst xmlns="http://schemas.openxmlformats.org/spreadsheetml/2006/main" count="465" uniqueCount="392">
  <si>
    <t>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</si>
  <si>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</si>
  <si>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</si>
  <si>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</si>
  <si>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(иностранные граждане)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</si>
  <si>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</si>
  <si>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</si>
  <si>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</si>
  <si>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</si>
  <si>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</si>
  <si>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</si>
  <si>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</si>
  <si>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</si>
  <si>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</si>
  <si>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</si>
  <si>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</si>
  <si>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Транспортный налог с организаций</t>
  </si>
  <si>
    <t>Транспортный налог с физических лиц</t>
  </si>
  <si>
    <t>Земельный налог с организаций</t>
  </si>
  <si>
    <t>Земельный налог с физических лиц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</si>
  <si>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</si>
  <si>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</si>
  <si>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</si>
  <si>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</si>
  <si>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</si>
  <si>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</si>
  <si>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</si>
  <si>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</si>
  <si>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</si>
  <si>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</si>
  <si>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</si>
  <si>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</si>
  <si>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</si>
  <si>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</si>
  <si>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</si>
  <si>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</si>
  <si>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ПРОЧИЕ НЕНАЛОГОВЫЕ ДОХОДЫ</t>
  </si>
  <si>
    <t>Невыясненные поступления, зачисляемые в бюджеты городских округов</t>
  </si>
  <si>
    <t xml:space="preserve">БЕЗВОЗМЕЗДНЫЕ ПОСТУПЛЕНИЯ </t>
  </si>
  <si>
    <t>Дотации на выравнивание бюджетной обеспеченности из регионального Фонда финансовой поддержки муниципальных районов (городских округов)</t>
  </si>
  <si>
    <t>Дотации бюджетам городских округов на поддержку мер по обеспечению сбалансированности бюджетов</t>
  </si>
  <si>
    <t>Иные межбюджетные трансферты</t>
  </si>
  <si>
    <t>Доходы бюджетов городских округов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</si>
  <si>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</si>
  <si>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ДОХОДОВ</t>
  </si>
  <si>
    <t xml:space="preserve">Код вида доходов </t>
  </si>
  <si>
    <t>Налог, взимаемый  с налогоплательщиков, выбравших  в качестве объекта налогообложения доходы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</si>
  <si>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</si>
  <si>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Налог на имущество организаций по имуществу, не входящему в Единую систему газоснабжения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</si>
  <si>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</si>
  <si>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</si>
  <si>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РФ)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</si>
  <si>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</si>
  <si>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водные объекты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</si>
  <si>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</si>
  <si>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Налог на доходы физических лиц</t>
  </si>
  <si>
    <t>Налог, взимаемый в связи с применением патентной системы налогообложения, зачисляемый в бюджеты городских округов</t>
  </si>
  <si>
    <t>Транспортный налог</t>
  </si>
  <si>
    <t>Земельный налог</t>
  </si>
  <si>
    <t>Государственная пошлина по делам, рассматриваемым в судах общей юрисдикции, мировыми судьями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</si>
  <si>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</si>
  <si>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</si>
  <si>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</si>
  <si>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</si>
  <si>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</si>
  <si>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</si>
  <si>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</si>
  <si>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</si>
  <si>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</si>
  <si>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</si>
  <si>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 xml:space="preserve">Доходы от компенсации затрат государства </t>
  </si>
  <si>
    <t xml:space="preserve">Прочие доходы от компенсации затрат государства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</si>
  <si>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</si>
  <si>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</si>
  <si>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</si>
  <si>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</si>
  <si>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</si>
  <si>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Невыясненные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</si>
  <si>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</si>
  <si>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</si>
  <si>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городских округов на реализацию федеральных целевых программ</t>
  </si>
  <si>
    <t>Прочие субсидии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</si>
  <si>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</si>
  <si>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</si>
  <si>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Прочие межбюджетные трансферты, передаваемые бюджетам городских округов</t>
  </si>
  <si>
    <t>Доходы бюджетов городских округов от возврата организациями остатков субсидий прошлых лет</t>
  </si>
  <si>
    <t xml:space="preserve">Иные налоги на доходы физических лиц </t>
  </si>
  <si>
    <t>Иные налоги на совокупный налог</t>
  </si>
  <si>
    <t>Иные налоги на имущество</t>
  </si>
  <si>
    <t>Иные доходы от использования имущества, находящегося в государственной и муниципальной собственности</t>
  </si>
  <si>
    <t>Иные платежи за негативное воздействие на окружающую среду</t>
  </si>
  <si>
    <t>Иные доходы от оказания платных услуг (работ) и компенсации затрат государства</t>
  </si>
  <si>
    <t>Иные доходы от продажи материальных и нематериальных активов</t>
  </si>
  <si>
    <t>Иные штрафы, санкции, возмещение ущерба</t>
  </si>
  <si>
    <t>Иные субсидии бюджетам бюджетной системы Российской Федерации (межбюджетные субсидии)</t>
  </si>
  <si>
    <t>1 00 00000 00</t>
  </si>
  <si>
    <t xml:space="preserve"> 1 01 00000 00 </t>
  </si>
  <si>
    <t>1 01 02000 01</t>
  </si>
  <si>
    <t>1 01 02010 01</t>
  </si>
  <si>
    <t xml:space="preserve">1 01 02020 01 </t>
  </si>
  <si>
    <t xml:space="preserve">1 01 02030 01 </t>
  </si>
  <si>
    <t>1 01 02040 01</t>
  </si>
  <si>
    <t xml:space="preserve">1 03 00000 00 </t>
  </si>
  <si>
    <t xml:space="preserve">1 03 02000 01 </t>
  </si>
  <si>
    <t xml:space="preserve"> 1 05 01010 01</t>
  </si>
  <si>
    <t xml:space="preserve"> 1 05 01011 01 </t>
  </si>
  <si>
    <t xml:space="preserve"> 1 05 01020 01 </t>
  </si>
  <si>
    <t xml:space="preserve"> 1 05 01021 01 </t>
  </si>
  <si>
    <t xml:space="preserve"> 1 05 01050 01 </t>
  </si>
  <si>
    <t xml:space="preserve">1 05 02000 02 </t>
  </si>
  <si>
    <t xml:space="preserve">1 05 02010 02 </t>
  </si>
  <si>
    <t>1 05 02020 02</t>
  </si>
  <si>
    <t>1 05 03000 01</t>
  </si>
  <si>
    <t>1 05 03010 01</t>
  </si>
  <si>
    <t>1 05 04000 02</t>
  </si>
  <si>
    <t>1 05 04010 02</t>
  </si>
  <si>
    <t>1 06 00000 00</t>
  </si>
  <si>
    <t>1 06 01020 04</t>
  </si>
  <si>
    <t xml:space="preserve">1 06 02000 02 </t>
  </si>
  <si>
    <t xml:space="preserve">1 06 02010 02 </t>
  </si>
  <si>
    <t>1 06 04011 02</t>
  </si>
  <si>
    <t>1 06 04012 02</t>
  </si>
  <si>
    <t xml:space="preserve">1 06 06032 04 </t>
  </si>
  <si>
    <t xml:space="preserve">1 08 00000 00 </t>
  </si>
  <si>
    <t xml:space="preserve">1 08 03000 01 </t>
  </si>
  <si>
    <t xml:space="preserve">1 08 03010 01 </t>
  </si>
  <si>
    <t xml:space="preserve">1 11 00000 00 </t>
  </si>
  <si>
    <t xml:space="preserve"> 1 12 01000 01 </t>
  </si>
  <si>
    <t>1 13 00000 00</t>
  </si>
  <si>
    <t>114  00000 00</t>
  </si>
  <si>
    <t>1 16 00000 00</t>
  </si>
  <si>
    <t xml:space="preserve">1 16 00000 00 </t>
  </si>
  <si>
    <t xml:space="preserve">1 17 00000 00 </t>
  </si>
  <si>
    <t xml:space="preserve">1 17 01000 00 </t>
  </si>
  <si>
    <t>1 17 01040 04</t>
  </si>
  <si>
    <t>2 00 00000 00</t>
  </si>
  <si>
    <t>2 02 00000 00</t>
  </si>
  <si>
    <t>Прочие субсидии бюджетам городских округов</t>
  </si>
  <si>
    <t>Прочие межбюджетные трансферты, передаваемые бюджетам</t>
  </si>
  <si>
    <t>2 07 00000 00</t>
  </si>
  <si>
    <t xml:space="preserve">2 07 04000 04 </t>
  </si>
  <si>
    <t>2 07 04050 04</t>
  </si>
  <si>
    <t>2 18 00000 00</t>
  </si>
  <si>
    <t>2 18 04010 04</t>
  </si>
  <si>
    <t>2 19 00000 00</t>
  </si>
  <si>
    <t>1 12 00000 00</t>
  </si>
  <si>
    <t>Наименование показателя</t>
  </si>
  <si>
    <t>План</t>
  </si>
  <si>
    <t>% исполнения</t>
  </si>
  <si>
    <t>к первоначальному плану</t>
  </si>
  <si>
    <t>к уточненному плану</t>
  </si>
  <si>
    <t>Пояснения различий между первоначально утвержденными (установленными) показателями доходов и их фактическими значениями</t>
  </si>
  <si>
    <t>х</t>
  </si>
  <si>
    <t>Иные налоговые и неналоговые доходы</t>
  </si>
  <si>
    <t>Безвозмездные поступления от других бюджетов бюджетной системы Российской Федерации</t>
  </si>
  <si>
    <t xml:space="preserve">2 02 10000 00 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</si>
  <si>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</si>
  <si>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 xml:space="preserve">2 02 15002 04 </t>
  </si>
  <si>
    <t>2 02 20000 00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</si>
  <si>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</si>
  <si>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 xml:space="preserve">2 02 20000 00 </t>
  </si>
  <si>
    <t>2 02 20302 04</t>
  </si>
  <si>
    <t>2 02 20302 00</t>
  </si>
  <si>
    <t>2 02 29999 00</t>
  </si>
  <si>
    <t>2 02 29999 04</t>
  </si>
  <si>
    <t xml:space="preserve">2 02 30000 00 </t>
  </si>
  <si>
    <t>2 02 30024 04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</si>
  <si>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</si>
  <si>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2 02 30027 04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</si>
  <si>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</si>
  <si>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2 02 30029 04</t>
  </si>
  <si>
    <t>2 02 40000 00</t>
  </si>
  <si>
    <t>2 02 49999 00</t>
  </si>
  <si>
    <t xml:space="preserve">2 02 49999 04 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</si>
  <si>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РФ)</t>
  </si>
  <si>
    <t xml:space="preserve">2 02 20051 00 </t>
  </si>
  <si>
    <t xml:space="preserve">2 02 20051 04 </t>
  </si>
  <si>
    <t xml:space="preserve">2 02 20077 00 </t>
  </si>
  <si>
    <t xml:space="preserve">2 02 20077 04 </t>
  </si>
  <si>
    <t>Субсидии бюджетам городских округов на реализацию мероприятий государственной программы РФ "Доступная среда" на 2011-2020 годы</t>
  </si>
  <si>
    <t>2 02 25027 00</t>
  </si>
  <si>
    <t>2 02 25027 04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</si>
  <si>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</si>
  <si>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2 02 35082 04</t>
  </si>
  <si>
    <t>1 06 04000 02</t>
  </si>
  <si>
    <t xml:space="preserve"> 1 05 01000 00 </t>
  </si>
  <si>
    <t>1 06 01000 00</t>
  </si>
  <si>
    <t>1 06 06000 00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</si>
  <si>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</si>
  <si>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</si>
  <si>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</si>
  <si>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2 18 04000 04</t>
  </si>
  <si>
    <t>2 19 00000 04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</si>
  <si>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РФ</t>
  </si>
  <si>
    <t>2 02 35120 04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</si>
  <si>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</si>
  <si>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</si>
  <si>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1 08 07170 01</t>
  </si>
  <si>
    <t>1 08 07173 01</t>
  </si>
  <si>
    <t>2 02 25497 04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</si>
  <si>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</si>
  <si>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</si>
  <si>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2 02 45505 00</t>
  </si>
  <si>
    <t>2 02 45505 04</t>
  </si>
  <si>
    <t>Межбюджетные трансферты,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</si>
  <si>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Межбюджетные трансферты, передаваемые бюджетам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</si>
  <si>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2 18 04030 04</t>
  </si>
  <si>
    <t>Доходы бюджетов городских округов от возврата иными организациями остатков субсидий прошлых лет</t>
  </si>
  <si>
    <t>Продажа земельных участков осуществляется на заявительной основе.</t>
  </si>
  <si>
    <t xml:space="preserve">2 02 01003 04 </t>
  </si>
  <si>
    <t xml:space="preserve">1 05 00000 00 </t>
  </si>
  <si>
    <t>1 11 05000 00</t>
  </si>
  <si>
    <t>1 11 05010 00</t>
  </si>
  <si>
    <t>1 11 05020 00</t>
  </si>
  <si>
    <t>1 11 09000 00</t>
  </si>
  <si>
    <t>1 11 05012 04</t>
  </si>
  <si>
    <t>1 11 05024 04</t>
  </si>
  <si>
    <t>1 11 09044 04</t>
  </si>
  <si>
    <t>1 11 05074 04</t>
  </si>
  <si>
    <t xml:space="preserve"> 1 12 01010 01  </t>
  </si>
  <si>
    <t xml:space="preserve"> 1 12 01030 01</t>
  </si>
  <si>
    <t xml:space="preserve"> 1 12 01040 01</t>
  </si>
  <si>
    <t>Плата за размещение отходов производства и потребления</t>
  </si>
  <si>
    <t>Плата за размещение отходов производства</t>
  </si>
  <si>
    <t xml:space="preserve"> 1 12 01041 01</t>
  </si>
  <si>
    <t>Плата за размещение твердых коммунальных отходов</t>
  </si>
  <si>
    <t xml:space="preserve"> 1 12 01042 01</t>
  </si>
  <si>
    <t xml:space="preserve"> 1 12 01070 01 </t>
  </si>
  <si>
    <t>1 13 01994 04</t>
  </si>
  <si>
    <t>1 13 02994 04</t>
  </si>
  <si>
    <t>114  02040 04</t>
  </si>
  <si>
    <t>1 14 02043 04</t>
  </si>
  <si>
    <t>114  06012 04</t>
  </si>
  <si>
    <t>114  06020 04</t>
  </si>
  <si>
    <t>114  06024 04</t>
  </si>
  <si>
    <t>1 05 00000 00</t>
  </si>
  <si>
    <t>1 03 02230 01</t>
  </si>
  <si>
    <t>1 03 02240 01</t>
  </si>
  <si>
    <t>1 03 02250 01</t>
  </si>
  <si>
    <t>1 03 02260 01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</si>
  <si>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</si>
  <si>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1 06 06030 00 </t>
  </si>
  <si>
    <t>1 06 06040 00</t>
  </si>
  <si>
    <t>1 06 06042 04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</si>
  <si>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</si>
  <si>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1 08 07000 01 </t>
  </si>
  <si>
    <t>1 13 01000 00</t>
  </si>
  <si>
    <t>1 13 01990 00</t>
  </si>
  <si>
    <t>1 13 02000 00</t>
  </si>
  <si>
    <t>1 13 02990 00</t>
  </si>
  <si>
    <t xml:space="preserve">Субсидии бюджетам городских округов на реализацию мероприятий государственной программы РФ "Доступная среда" </t>
  </si>
  <si>
    <t>2 02 25497 00</t>
  </si>
  <si>
    <t>Субсидии бюджетам городских округов на реализацию программ формирования современной городской среды</t>
  </si>
  <si>
    <t>Субсидии бюджетам на реализацию программ формирования современной городской среды</t>
  </si>
  <si>
    <t>2 02 25555 04</t>
  </si>
  <si>
    <t>2 02 25555 00</t>
  </si>
  <si>
    <t>Субвенции местным бюджетам на выполнение передаваемых полномочий субъектов Российской Федерации</t>
  </si>
  <si>
    <t>2 02 30024 00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</si>
  <si>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</si>
  <si>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2 02 30027 00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</si>
  <si>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</si>
  <si>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2 02 30029 00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</si>
  <si>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</si>
  <si>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2 02 35082 00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</si>
  <si>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</si>
  <si>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</si>
  <si>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</si>
  <si>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2 18 00000 04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</si>
  <si>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</si>
  <si>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2 19 60010 04</t>
  </si>
  <si>
    <t>1 11 09040 00</t>
  </si>
  <si>
    <t>114  02000 00</t>
  </si>
  <si>
    <t>114  06000 00</t>
  </si>
  <si>
    <t>114  06010 00</t>
  </si>
  <si>
    <t>1 11 05070 00</t>
  </si>
  <si>
    <t>Уточнение объемов субсидий главными распорядителями средств бюджета Сахалинской области</t>
  </si>
  <si>
    <t>Уточнение объемов субвенций главными распорядителями средств бюджета Сахалинской области</t>
  </si>
  <si>
    <t>Уточнение объема иных межбюджетных трансфертов главными распорядителями средств бюджета Сахалинской области</t>
  </si>
  <si>
    <t xml:space="preserve"> Предоставлены льготы по налогу пенсионерам </t>
  </si>
  <si>
    <t>Расторжение договоров аренды недвижимого имущества</t>
  </si>
  <si>
    <t>Поступления средств от незапланированной продажи земельных участков субъектам малого и среднего бизнеса, а также физическим лицам по договорам купли-продажи, которая имеет заявительный характер</t>
  </si>
  <si>
    <t>Приведение в соответствие с плановыми показателями поступления доходов от акцизов на нефтепродукты, администрирование которых осуществляется УФК по Сахалинской области</t>
  </si>
  <si>
    <t>Единый налог на вмененный доход для отдельных видов деятельности (за налоговые периоды, истекшие до 1 января 2011 года)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</si>
  <si>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</si>
  <si>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</t>
  </si>
  <si>
    <t>К отчету об исполнении бюджета МО "Городской округ Ногликский за 2020 год</t>
  </si>
  <si>
    <t>Сведения о фактических поступлениях доходов бюджета муниципального образования "Городской округ Ногликский" за 2020 год по видам доходов в сравнении с первоначально утвержденными (установленными) решением о бюджете значениями и с уточненными значениями с учетом внесенных изменений</t>
  </si>
  <si>
    <t xml:space="preserve">Решение Собрания от 12.12.2019 № 18 </t>
  </si>
  <si>
    <t xml:space="preserve">Решение Собрания от 17.12.2020 № 108 </t>
  </si>
  <si>
    <t>Фактическое исполнение за 2020 год</t>
  </si>
  <si>
    <t xml:space="preserve">Административные штрафы, установленные главой 5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</si>
  <si>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Административные штрафы, установленные Кодексом Российской Федерации об административных правонарушениях</t>
  </si>
  <si>
    <t xml:space="preserve">1 16 01000 01 </t>
  </si>
  <si>
    <t>1 16 01053 01</t>
  </si>
  <si>
    <t xml:space="preserve">Административные штрафы, установленные главой 6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</si>
  <si>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1 16 01063 01</t>
  </si>
  <si>
    <t>1 16 01073 01</t>
  </si>
  <si>
    <t xml:space="preserve">Административные штрафы, установленные главой 7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</si>
  <si>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 xml:space="preserve">Административные штрафы, установленные главой 8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</si>
  <si>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1 16 01083 01</t>
  </si>
  <si>
    <t xml:space="preserve">Административные штрафы, установленные главой 14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</si>
  <si>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1 16 01143 01</t>
  </si>
  <si>
    <t xml:space="preserve">Административные штрафы, установленные главой 15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</si>
  <si>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1 16 01153 01</t>
  </si>
  <si>
    <t xml:space="preserve">Административные штрафы, установленные главой 17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</si>
  <si>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1 16 01173 01</t>
  </si>
  <si>
    <t xml:space="preserve">Административные штрафы, установленные главой 19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</si>
  <si>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1 16 01193 01</t>
  </si>
  <si>
    <t xml:space="preserve">Административные штрафы, установленные главой 20 Кодекса РФ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</si>
  <si>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1 16 01203 01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</si>
  <si>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</si>
  <si>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</si>
  <si>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</si>
  <si>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</si>
  <si>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</si>
  <si>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</si>
  <si>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1 16 07000 00</t>
  </si>
  <si>
    <t>1 16 07010 00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</si>
  <si>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</si>
  <si>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1 16 07010 04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</si>
  <si>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</si>
  <si>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1 16 07090 00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</si>
  <si>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</si>
  <si>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1 16 07090 04</t>
  </si>
  <si>
    <t>Платежи в целях возмещения причиненного ущерба (убытков)</t>
  </si>
  <si>
    <t>1 16 10000 00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</si>
  <si>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</si>
  <si>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1 16 10061 04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</si>
  <si>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</si>
  <si>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1 16 10100 00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</si>
  <si>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</si>
  <si>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1 16 10123 01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</si>
  <si>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</si>
  <si>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1 16 10129 01 </t>
  </si>
  <si>
    <t>Платежи, уплачиваемые в целях возмещения вреда</t>
  </si>
  <si>
    <t>1 16 11000 01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</si>
  <si>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</si>
  <si>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1 16 11050 01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</si>
  <si>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</si>
  <si>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1 16 01133 01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</si>
  <si>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</si>
  <si>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</si>
  <si>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</si>
  <si>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1 03 02231 01</t>
  </si>
  <si>
    <t>1 03 02232 01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</si>
  <si>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</si>
  <si>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</si>
  <si>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</t>
  </si>
  <si>
    <t>1 03 02242 01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</si>
  <si>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</si>
  <si>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</si>
  <si>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</si>
  <si>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</t>
  </si>
  <si>
    <t>1 03 02252 01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</si>
  <si>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</si>
  <si>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</si>
  <si>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</t>
  </si>
  <si>
    <t>1 03 02262 01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</si>
  <si>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</si>
  <si>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и качественные автомобильные дороги")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</si>
  <si>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</si>
  <si>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2 02 35304 00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</si>
  <si>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</si>
  <si>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2 02 35304 04</t>
  </si>
  <si>
    <t>2 02 45303 00</t>
  </si>
  <si>
    <t>2 02 45303 04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</si>
  <si>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</si>
  <si>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</si>
  <si>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Увеличение поступлений от налоговых агентов (организаций) в 2019 году зарегистрированных в качестве обособленных подразделений (ООО "Велесстрой", ООО ВелесстройМонтаж", ООО "Нефтегазкомплектмонтаж", ООО "Трилис", ООО "РусГазШельф")</t>
  </si>
  <si>
    <t xml:space="preserve">Внесение платы за размещение ТКО и авансовых платежей за 2020 год региональным оператором АО "Управление по обращению с отходами" </t>
  </si>
  <si>
    <t>Возврат переплаты Компании "Сахалин Энерджи Инвестмент КомЛтд."</t>
  </si>
  <si>
    <t>Внесение платы юридическими лицами и ИП в 25 кратном размере по причине отсутствия разрешительных документов</t>
  </si>
  <si>
    <t>Главным администратором доходов Управлением Росприроднадзора по Сахалинской области произведена корректировка расчетов</t>
  </si>
  <si>
    <t>Рост за счет увеличения в 2020 году количества налогоплательщиков</t>
  </si>
  <si>
    <t>Снижение начислений ИП</t>
  </si>
  <si>
    <t>Увеличение количества транспортных средств на балансе организаций</t>
  </si>
  <si>
    <t>Рост за счет увеличения в 2020 году количества налогооблагаемого имущества и уплаты задолженности за прошлые периоды</t>
  </si>
  <si>
    <t>Главным администратором доходов Межрайонной ИФНС России № 4 по Сахалинской области уточнен плановый показатель исходя из фактических поступлений</t>
  </si>
  <si>
    <t>Рост объясняется актуализацией кадастровой стоимости земельных участков, поступлением задолженности прошлых лет, а также поступлением доходов по вновь заключенным договорам аренды с ПАО «НК «Роснефть», ООО «ВЕНИНЕФТЬ», субъектами малого и среднего бизнеса, физическими лицами</t>
  </si>
  <si>
    <t>Плановый показатель уточнен исходя из фактических поступлений в 2020 году. Отклонение показателя объясняется применением усредненного метода прогнозирования доходов за 3 фактических года, предшествующих году прогнозирования</t>
  </si>
  <si>
    <t>Отклонение связано с досрочным исполнением обязательств по договору купли-продажи ИП Пак Л.Е. в декабре 2019 года</t>
  </si>
  <si>
    <t>Снижение доходов налогоплательщиков</t>
  </si>
  <si>
    <t>Снижение доходов в связи с передачей плательщиков (иностранных граждан) в Межрайонную ИФНС России № 1 по Сахалинской области</t>
  </si>
  <si>
    <t>Главным администратором доходов Межрайонной ИФНС России № 4 по Сахалинской области учтены выпадающие доходы в сумме 2029,2 тыс. рублей, образовавшиеся в результате распространения новой коронавирусной инфекции</t>
  </si>
  <si>
    <t>Главным администратором доходов Межрайонной ИФНС России № 4 по Сахалинской области учтены выпадающие доходы в сумме 990,2 тыс. рублей, образовавшиеся в результате распространения новой коронавирусной инфекции</t>
  </si>
  <si>
    <t>Рост фактических поступлений от ООО "Даги"</t>
  </si>
  <si>
    <t>Рост за счет увеличения в 2020 году среднегодовой стоимости имущества</t>
  </si>
  <si>
    <t>В соответствии с внесением изменений с 01.01.2020 в статью 46 Бюджетного кодекса РФ, нормы которой устанавливают распределение между бюджетами сумм денежных взысканий (штрафов), в первоначально учвержденных показателях  учтены только штрафы налагаемые органами местного самоуправления. При внесении поправок были учтены фактические поступления за 2019 год от органов исполнительной власти федерального и регионального бюджетов</t>
  </si>
  <si>
    <t>Средства дотации предусмотрены МО в течение отчетного года</t>
  </si>
  <si>
    <t>Поступление пожертвования Ветеранам ВОВ от ООО "Газмром Добыча Шельф" Южно-Сахалинск</t>
  </si>
  <si>
    <t>1 11 01000 00</t>
  </si>
  <si>
    <t>1 11 01040 04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</si>
</sst>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 Cyr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 Cyr"/>
      <family val="2"/>
    </font>
    <font>
      <sz val="10"/>
      <color rgb="FFFFFFFF"/>
      <name val="Arial Cyr"/>
      <family val="2"/>
    </font>
    <font>
      <sz val="12"/>
      <color rgb="FF000000"/>
      <name val="Times New Roman"/>
      <family val="2"/>
    </font>
    <font>
      <sz val="11"/>
      <name val="Calibri"/>
      <family val="2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</font>
    <font>
      <u/>
      <sz val="12"/>
      <name val="Calibri"/>
      <family val="2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49" fontId="4" fillId="0" borderId="2">
      <alignment vertical="top" wrapText="1"/>
    </xf>
    <xf numFmtId="4" fontId="4" fillId="0" borderId="2">
      <alignment horizontal="right" vertical="top" shrinkToFit="1"/>
    </xf>
    <xf numFmtId="0" fontId="5" fillId="0" borderId="3"/>
    <xf numFmtId="0" fontId="5" fillId="0" borderId="0"/>
    <xf numFmtId="0" fontId="4" fillId="0" borderId="0"/>
    <xf numFmtId="0" fontId="5" fillId="0" borderId="0">
      <alignment horizontal="center" vertical="center" wrapText="1"/>
    </xf>
    <xf numFmtId="0" fontId="6" fillId="0" borderId="0">
      <alignment horizontal="center" vertical="center" wrapText="1"/>
    </xf>
    <xf numFmtId="0" fontId="6" fillId="0" borderId="0">
      <alignment horizontal="right" vertical="center" wrapText="1"/>
    </xf>
    <xf numFmtId="0" fontId="6" fillId="0" borderId="0"/>
    <xf numFmtId="0" fontId="6" fillId="0" borderId="0"/>
    <xf numFmtId="0" fontId="3" fillId="0" borderId="0"/>
    <xf numFmtId="0" fontId="7" fillId="2" borderId="0"/>
    <xf numFmtId="0" fontId="8" fillId="0" borderId="0">
      <alignment horizontal="left" shrinkToFit="1"/>
    </xf>
    <xf numFmtId="0" fontId="6" fillId="0" borderId="0">
      <alignment horizontal="left" vertical="center" wrapText="1"/>
    </xf>
    <xf numFmtId="0" fontId="6" fillId="0" borderId="0">
      <alignment horizontal="center" vertical="center" shrinkToFit="1"/>
    </xf>
    <xf numFmtId="0" fontId="9" fillId="0" borderId="0">
      <alignment horizontal="center" vertical="center" shrinkToFit="1"/>
    </xf>
    <xf numFmtId="0" fontId="6" fillId="0" borderId="0"/>
    <xf numFmtId="0" fontId="7" fillId="0" borderId="0">
      <alignment horizontal="center" vertical="center" wrapText="1"/>
    </xf>
    <xf numFmtId="0" fontId="7" fillId="0" borderId="0"/>
    <xf numFmtId="0" fontId="7" fillId="2" borderId="4"/>
    <xf numFmtId="0" fontId="8" fillId="0" borderId="5">
      <alignment horizontal="left" shrinkToFit="1"/>
    </xf>
    <xf numFmtId="0" fontId="7" fillId="0" borderId="2">
      <alignment horizontal="center" vertical="center" wrapText="1"/>
    </xf>
    <xf numFmtId="0" fontId="7" fillId="0" borderId="3"/>
    <xf numFmtId="0" fontId="8" fillId="0" borderId="5"/>
    <xf numFmtId="0" fontId="7" fillId="0" borderId="5"/>
    <xf numFmtId="0" fontId="7" fillId="2" borderId="6"/>
    <xf numFmtId="0" fontId="7" fillId="2" borderId="7"/>
    <xf numFmtId="0" fontId="6" fillId="0" borderId="0">
      <alignment horizontal="left" wrapText="1"/>
    </xf>
    <xf numFmtId="0" fontId="7" fillId="0" borderId="0">
      <alignment horizontal="left" wrapText="1"/>
    </xf>
    <xf numFmtId="49" fontId="8" fillId="0" borderId="5">
      <alignment horizontal="center" vertical="center" shrinkToFit="1"/>
    </xf>
    <xf numFmtId="49" fontId="7" fillId="0" borderId="2">
      <alignment vertical="top" wrapText="1"/>
    </xf>
    <xf numFmtId="4" fontId="7" fillId="0" borderId="2">
      <alignment horizontal="right" vertical="top" shrinkToFit="1"/>
    </xf>
    <xf numFmtId="49" fontId="7" fillId="2" borderId="0"/>
    <xf numFmtId="49" fontId="7" fillId="2" borderId="6"/>
    <xf numFmtId="0" fontId="6" fillId="0" borderId="3"/>
    <xf numFmtId="49" fontId="7" fillId="2" borderId="7"/>
    <xf numFmtId="49" fontId="7" fillId="2" borderId="4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3" fillId="0" borderId="0" xfId="0" applyFont="1" applyFill="1" applyAlignment="1">
      <alignment horizontal="left" vertical="center"/>
    </xf>
    <xf numFmtId="0" fontId="13" fillId="0" borderId="0" xfId="0" applyFont="1" applyFill="1"/>
    <xf numFmtId="0" fontId="12" fillId="0" borderId="1" xfId="1" applyNumberFormat="1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center" vertical="top"/>
    </xf>
    <xf numFmtId="165" fontId="13" fillId="0" borderId="0" xfId="0" applyNumberFormat="1" applyFont="1" applyFill="1"/>
    <xf numFmtId="0" fontId="12" fillId="0" borderId="1" xfId="1" applyNumberFormat="1" applyFont="1" applyFill="1" applyBorder="1" applyAlignment="1">
      <alignment vertical="top" wrapText="1"/>
    </xf>
    <xf numFmtId="165" fontId="12" fillId="0" borderId="1" xfId="1" applyNumberFormat="1" applyFont="1" applyFill="1" applyBorder="1" applyAlignment="1">
      <alignment horizontal="right" vertical="top"/>
    </xf>
    <xf numFmtId="49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NumberFormat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165" fontId="12" fillId="0" borderId="1" xfId="0" applyNumberFormat="1" applyFont="1" applyFill="1" applyBorder="1" applyAlignment="1" applyProtection="1">
      <alignment horizontal="right" vertical="top"/>
      <protection locked="0"/>
    </xf>
    <xf numFmtId="0" fontId="12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28" applyNumberFormat="1" applyFont="1" applyFill="1" applyBorder="1" applyAlignment="1" applyProtection="1">
      <alignment horizontal="left" vertical="top" wrapText="1"/>
      <protection locked="0"/>
    </xf>
    <xf numFmtId="0" fontId="14" fillId="0" borderId="1" xfId="1" applyNumberFormat="1" applyFont="1" applyFill="1" applyBorder="1" applyAlignment="1">
      <alignment vertical="top"/>
    </xf>
    <xf numFmtId="0" fontId="14" fillId="0" borderId="1" xfId="1" applyFont="1" applyFill="1" applyBorder="1" applyAlignment="1">
      <alignment horizontal="center" vertical="top"/>
    </xf>
    <xf numFmtId="165" fontId="14" fillId="0" borderId="1" xfId="1" applyNumberFormat="1" applyFont="1" applyFill="1" applyBorder="1" applyAlignment="1">
      <alignment horizontal="right" vertical="top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/>
    </xf>
    <xf numFmtId="0" fontId="14" fillId="0" borderId="1" xfId="1" applyNumberFormat="1" applyFont="1" applyFill="1" applyBorder="1" applyAlignment="1">
      <alignment horizontal="left" vertical="top" wrapText="1"/>
    </xf>
    <xf numFmtId="0" fontId="15" fillId="0" borderId="1" xfId="43" applyFont="1" applyFill="1" applyBorder="1" applyAlignment="1" applyProtection="1">
      <alignment vertical="top"/>
    </xf>
    <xf numFmtId="0" fontId="12" fillId="0" borderId="1" xfId="1" applyFont="1" applyFill="1" applyBorder="1" applyAlignment="1">
      <alignment horizontal="center" vertical="top" wrapText="1"/>
    </xf>
    <xf numFmtId="0" fontId="16" fillId="0" borderId="1" xfId="1" applyNumberFormat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vertical="top"/>
    </xf>
    <xf numFmtId="165" fontId="16" fillId="0" borderId="1" xfId="1" applyNumberFormat="1" applyFont="1" applyFill="1" applyBorder="1" applyAlignment="1">
      <alignment horizontal="right" vertical="top"/>
    </xf>
    <xf numFmtId="3" fontId="16" fillId="0" borderId="1" xfId="1" applyNumberFormat="1" applyFont="1" applyFill="1" applyBorder="1" applyAlignment="1">
      <alignment horizontal="center" vertical="top"/>
    </xf>
    <xf numFmtId="165" fontId="17" fillId="0" borderId="1" xfId="1" applyNumberFormat="1" applyFont="1" applyFill="1" applyBorder="1" applyAlignment="1">
      <alignment horizontal="right" vertical="top"/>
    </xf>
    <xf numFmtId="49" fontId="12" fillId="0" borderId="1" xfId="1" applyNumberFormat="1" applyFont="1" applyFill="1" applyBorder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left" vertical="top" wrapText="1" justifyLastLine="1"/>
      <protection locked="0"/>
    </xf>
    <xf numFmtId="0" fontId="12" fillId="0" borderId="1" xfId="0" applyNumberFormat="1" applyFont="1" applyFill="1" applyBorder="1" applyAlignment="1" applyProtection="1">
      <alignment horizontal="center" vertical="top"/>
      <protection locked="0"/>
    </xf>
    <xf numFmtId="0" fontId="12" fillId="0" borderId="1" xfId="29" applyNumberFormat="1" applyFont="1" applyFill="1" applyBorder="1" applyAlignment="1" applyProtection="1">
      <alignment vertical="top" wrapText="1"/>
    </xf>
    <xf numFmtId="0" fontId="12" fillId="0" borderId="1" xfId="29" applyNumberFormat="1" applyFont="1" applyFill="1" applyBorder="1" applyAlignment="1" applyProtection="1">
      <alignment horizontal="left" vertical="top" wrapText="1"/>
    </xf>
    <xf numFmtId="0" fontId="17" fillId="0" borderId="1" xfId="1" applyNumberFormat="1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165" fontId="12" fillId="0" borderId="1" xfId="0" applyNumberFormat="1" applyFont="1" applyFill="1" applyBorder="1" applyAlignment="1">
      <alignment horizontal="right" vertical="top"/>
    </xf>
    <xf numFmtId="165" fontId="12" fillId="0" borderId="1" xfId="2" applyNumberFormat="1" applyFont="1" applyFill="1" applyBorder="1" applyAlignment="1" applyProtection="1">
      <alignment horizontal="right" vertical="top" wrapText="1"/>
      <protection locked="0"/>
    </xf>
    <xf numFmtId="0" fontId="18" fillId="0" borderId="1" xfId="0" applyFont="1" applyFill="1" applyBorder="1"/>
    <xf numFmtId="0" fontId="18" fillId="0" borderId="0" xfId="0" applyFont="1" applyFill="1"/>
    <xf numFmtId="0" fontId="12" fillId="0" borderId="1" xfId="1" applyNumberFormat="1" applyFont="1" applyFill="1" applyBorder="1" applyAlignment="1">
      <alignment horizontal="left" vertical="top"/>
    </xf>
    <xf numFmtId="0" fontId="13" fillId="0" borderId="0" xfId="0" applyFont="1"/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right" vertical="top"/>
    </xf>
    <xf numFmtId="164" fontId="13" fillId="0" borderId="0" xfId="0" applyNumberFormat="1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12" fillId="0" borderId="1" xfId="0" applyFont="1" applyFill="1" applyBorder="1"/>
    <xf numFmtId="0" fontId="19" fillId="0" borderId="1" xfId="0" applyFont="1" applyFill="1" applyBorder="1" applyAlignment="1">
      <alignment horizontal="justify" vertical="center"/>
    </xf>
    <xf numFmtId="0" fontId="13" fillId="0" borderId="1" xfId="0" applyFont="1" applyFill="1" applyBorder="1"/>
    <xf numFmtId="0" fontId="12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 applyProtection="1">
      <alignment horizontal="right" vertical="top"/>
      <protection locked="0"/>
    </xf>
    <xf numFmtId="0" fontId="12" fillId="0" borderId="0" xfId="0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top" justifyLastLine="1"/>
    </xf>
    <xf numFmtId="0" fontId="12" fillId="0" borderId="1" xfId="0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horizontal="center" vertical="top" wrapText="1"/>
    </xf>
  </cellXfs>
  <cellStyles count="44">
    <cellStyle name="br" xfId="3"/>
    <cellStyle name="col" xfId="4"/>
    <cellStyle name="st31" xfId="5"/>
    <cellStyle name="st32" xfId="6"/>
    <cellStyle name="st33" xfId="7"/>
    <cellStyle name="st34" xfId="8"/>
    <cellStyle name="st35" xfId="9"/>
    <cellStyle name="st36" xfId="10"/>
    <cellStyle name="st37" xfId="11"/>
    <cellStyle name="st38" xfId="12"/>
    <cellStyle name="style0" xfId="13"/>
    <cellStyle name="td" xfId="14"/>
    <cellStyle name="tr" xfId="15"/>
    <cellStyle name="xl21" xfId="16"/>
    <cellStyle name="xl22" xfId="17"/>
    <cellStyle name="xl23" xfId="18"/>
    <cellStyle name="xl24" xfId="19"/>
    <cellStyle name="xl25" xfId="20"/>
    <cellStyle name="xl26" xfId="21"/>
    <cellStyle name="xl27" xfId="22"/>
    <cellStyle name="xl28" xfId="23"/>
    <cellStyle name="xl29" xfId="24"/>
    <cellStyle name="xl30" xfId="25"/>
    <cellStyle name="xl31" xfId="26"/>
    <cellStyle name="xl32" xfId="27"/>
    <cellStyle name="xl33" xfId="28"/>
    <cellStyle name="xl34" xfId="29"/>
    <cellStyle name="xl35" xfId="30"/>
    <cellStyle name="xl36" xfId="31"/>
    <cellStyle name="xl37" xfId="32"/>
    <cellStyle name="xl38" xfId="33"/>
    <cellStyle name="xl39" xfId="34"/>
    <cellStyle name="xl40" xfId="35"/>
    <cellStyle name="xl41" xfId="36"/>
    <cellStyle name="xl42" xfId="37"/>
    <cellStyle name="xl43" xfId="38"/>
    <cellStyle name="xl44" xfId="39"/>
    <cellStyle name="xl45" xfId="40"/>
    <cellStyle name="xl46" xfId="41"/>
    <cellStyle name="Гиперссылка" xfId="43" builtinId="8"/>
    <cellStyle name="Обычный" xfId="0" builtinId="0"/>
    <cellStyle name="Обычный 2" xfId="1"/>
    <cellStyle name="Обычный 3" xfId="42"/>
    <cellStyle name="Обычный_Фонд Коменсаци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zoomScaleNormal="100" workbookViewId="0">
      <selection activeCell="A3" sqref="A3:A4"/>
    </sheetView>
  </sheetViews>
  <sheetFormatPr defaultRowHeight="15.75" x14ac:dyDescent="0.25"/>
  <cols>
    <col min="1" max="1" width="69.5703125" style="45" customWidth="1"/>
    <col min="2" max="2" width="16.85546875" style="45" customWidth="1"/>
    <col min="3" max="3" width="14" style="46" customWidth="1"/>
    <col min="4" max="4" width="16.5703125" style="46" customWidth="1"/>
    <col min="5" max="5" width="13.28515625" style="46" customWidth="1"/>
    <col min="6" max="6" width="13.7109375" style="46" customWidth="1"/>
    <col min="7" max="7" width="12.28515625" style="47" customWidth="1"/>
    <col min="8" max="8" width="44.140625" style="48" customWidth="1"/>
    <col min="9" max="9" width="10.28515625" style="2" bestFit="1" customWidth="1"/>
    <col min="10" max="16384" width="9.140625" style="44"/>
  </cols>
  <sheetData>
    <row r="1" spans="1:9" s="1" customFormat="1" ht="28.5" customHeight="1" x14ac:dyDescent="0.25">
      <c r="A1" s="53" t="s">
        <v>285</v>
      </c>
      <c r="B1" s="53"/>
      <c r="C1" s="53"/>
      <c r="D1" s="53"/>
      <c r="E1" s="53"/>
      <c r="F1" s="53"/>
      <c r="G1" s="53"/>
      <c r="H1" s="53"/>
    </row>
    <row r="2" spans="1:9" s="1" customFormat="1" ht="72" customHeight="1" x14ac:dyDescent="0.25">
      <c r="A2" s="54" t="s">
        <v>286</v>
      </c>
      <c r="B2" s="54"/>
      <c r="C2" s="54"/>
      <c r="D2" s="54"/>
      <c r="E2" s="54"/>
      <c r="F2" s="54"/>
      <c r="G2" s="54"/>
      <c r="H2" s="54"/>
    </row>
    <row r="3" spans="1:9" s="2" customFormat="1" x14ac:dyDescent="0.25">
      <c r="A3" s="55" t="s">
        <v>146</v>
      </c>
      <c r="B3" s="56" t="s">
        <v>45</v>
      </c>
      <c r="C3" s="56" t="s">
        <v>147</v>
      </c>
      <c r="D3" s="56"/>
      <c r="E3" s="57" t="s">
        <v>289</v>
      </c>
      <c r="F3" s="56" t="s">
        <v>148</v>
      </c>
      <c r="G3" s="56"/>
      <c r="H3" s="56" t="s">
        <v>151</v>
      </c>
    </row>
    <row r="4" spans="1:9" s="2" customFormat="1" ht="70.5" customHeight="1" x14ac:dyDescent="0.25">
      <c r="A4" s="55"/>
      <c r="B4" s="56"/>
      <c r="C4" s="52" t="s">
        <v>287</v>
      </c>
      <c r="D4" s="52" t="s">
        <v>288</v>
      </c>
      <c r="E4" s="57"/>
      <c r="F4" s="52" t="s">
        <v>149</v>
      </c>
      <c r="G4" s="52" t="s">
        <v>150</v>
      </c>
      <c r="H4" s="56"/>
    </row>
    <row r="5" spans="1:9" s="2" customFormat="1" x14ac:dyDescent="0.25">
      <c r="A5" s="3">
        <v>1</v>
      </c>
      <c r="B5" s="4">
        <v>2</v>
      </c>
      <c r="C5" s="4">
        <v>3</v>
      </c>
      <c r="D5" s="4">
        <v>4</v>
      </c>
      <c r="E5" s="5">
        <v>5</v>
      </c>
      <c r="F5" s="5">
        <v>6</v>
      </c>
      <c r="G5" s="5">
        <v>7</v>
      </c>
      <c r="H5" s="5">
        <v>8</v>
      </c>
      <c r="I5" s="6"/>
    </row>
    <row r="6" spans="1:9" s="2" customFormat="1" x14ac:dyDescent="0.25">
      <c r="A6" s="7" t="s">
        <v>0</v>
      </c>
      <c r="B6" s="4" t="s">
        <v>95</v>
      </c>
      <c r="C6" s="8">
        <f>SUM(C7+C14+C28+C43+C58+C64+C78+C86+C94+C105+C132)</f>
        <v>767965.5</v>
      </c>
      <c r="D6" s="8">
        <f>SUM(D7+D14+D28+D43+D58+D64+D78+D86+D94+D105+D132)</f>
        <v>907543.5</v>
      </c>
      <c r="E6" s="8">
        <f>SUM(E7+E14+E28+E43+E58+E64+E78+E86+E94+E105+E132)</f>
        <v>959969.3</v>
      </c>
      <c r="F6" s="8">
        <f>E6/C6*100</f>
        <v>125.00161791122129</v>
      </c>
      <c r="G6" s="8">
        <f>E6/D6*100</f>
        <v>105.77667076013438</v>
      </c>
      <c r="H6" s="9"/>
      <c r="I6" s="6"/>
    </row>
    <row r="7" spans="1:9" s="2" customFormat="1" x14ac:dyDescent="0.25">
      <c r="A7" s="10" t="s">
        <v>1</v>
      </c>
      <c r="B7" s="4" t="s">
        <v>96</v>
      </c>
      <c r="C7" s="8">
        <f>C8</f>
        <v>488951</v>
      </c>
      <c r="D7" s="8">
        <f t="shared" ref="D7:E7" si="0">D8</f>
        <v>618294</v>
      </c>
      <c r="E7" s="8">
        <f t="shared" si="0"/>
        <v>622609.30000000005</v>
      </c>
      <c r="F7" s="8">
        <f t="shared" ref="F7:F70" si="1">E7/C7*100</f>
        <v>127.33572484768413</v>
      </c>
      <c r="G7" s="8">
        <f t="shared" ref="G7:G70" si="2">E7/D7*100</f>
        <v>100.69793658033235</v>
      </c>
      <c r="H7" s="9"/>
      <c r="I7" s="6"/>
    </row>
    <row r="8" spans="1:9" s="2" customFormat="1" x14ac:dyDescent="0.25">
      <c r="A8" s="10" t="s">
        <v>55</v>
      </c>
      <c r="B8" s="4" t="s">
        <v>97</v>
      </c>
      <c r="C8" s="8">
        <f>C9+C10</f>
        <v>488951</v>
      </c>
      <c r="D8" s="8">
        <f>D9+D10</f>
        <v>618294</v>
      </c>
      <c r="E8" s="8">
        <f>E9+E10</f>
        <v>622609.30000000005</v>
      </c>
      <c r="F8" s="8">
        <f t="shared" si="1"/>
        <v>127.33572484768413</v>
      </c>
      <c r="G8" s="8">
        <f t="shared" si="2"/>
        <v>100.69793658033235</v>
      </c>
      <c r="H8" s="51"/>
      <c r="I8" s="6"/>
    </row>
    <row r="9" spans="1:9" s="2" customFormat="1" ht="110.25" x14ac:dyDescent="0.25">
      <c r="A9" s="11" t="s">
        <v>2</v>
      </c>
      <c r="B9" s="4" t="s">
        <v>98</v>
      </c>
      <c r="C9" s="8">
        <v>486272</v>
      </c>
      <c r="D9" s="8">
        <v>616197</v>
      </c>
      <c r="E9" s="12">
        <v>620554.80000000005</v>
      </c>
      <c r="F9" s="8">
        <f t="shared" si="1"/>
        <v>127.61475059226113</v>
      </c>
      <c r="G9" s="8">
        <f t="shared" si="2"/>
        <v>100.70720889585635</v>
      </c>
      <c r="H9" s="9" t="s">
        <v>368</v>
      </c>
      <c r="I9" s="6"/>
    </row>
    <row r="10" spans="1:9" s="2" customFormat="1" x14ac:dyDescent="0.25">
      <c r="A10" s="11" t="s">
        <v>86</v>
      </c>
      <c r="B10" s="4" t="s">
        <v>97</v>
      </c>
      <c r="C10" s="8">
        <f>C11+C12+C13</f>
        <v>2679</v>
      </c>
      <c r="D10" s="8">
        <f t="shared" ref="D10:E10" si="3">D11+D12+D13</f>
        <v>2097</v>
      </c>
      <c r="E10" s="8">
        <f t="shared" si="3"/>
        <v>2054.5</v>
      </c>
      <c r="F10" s="8">
        <f t="shared" si="1"/>
        <v>76.689063083240015</v>
      </c>
      <c r="G10" s="8">
        <f t="shared" si="2"/>
        <v>97.97329518359561</v>
      </c>
      <c r="H10" s="9"/>
      <c r="I10" s="6"/>
    </row>
    <row r="11" spans="1:9" s="2" customFormat="1" ht="110.25" x14ac:dyDescent="0.25">
      <c r="A11" s="10" t="s">
        <v>3</v>
      </c>
      <c r="B11" s="4" t="s">
        <v>99</v>
      </c>
      <c r="C11" s="8">
        <v>289</v>
      </c>
      <c r="D11" s="8">
        <v>215</v>
      </c>
      <c r="E11" s="12">
        <v>197.6</v>
      </c>
      <c r="F11" s="8">
        <f t="shared" si="1"/>
        <v>68.373702422145328</v>
      </c>
      <c r="G11" s="8">
        <f t="shared" si="2"/>
        <v>91.906976744186039</v>
      </c>
      <c r="H11" s="9" t="s">
        <v>381</v>
      </c>
      <c r="I11" s="6"/>
    </row>
    <row r="12" spans="1:9" s="2" customFormat="1" ht="63" x14ac:dyDescent="0.25">
      <c r="A12" s="11" t="s">
        <v>4</v>
      </c>
      <c r="B12" s="4" t="s">
        <v>100</v>
      </c>
      <c r="C12" s="8">
        <v>1834</v>
      </c>
      <c r="D12" s="8">
        <v>1182</v>
      </c>
      <c r="E12" s="12">
        <v>1210.7</v>
      </c>
      <c r="F12" s="8">
        <f t="shared" si="1"/>
        <v>66.014176663031634</v>
      </c>
      <c r="G12" s="8">
        <f t="shared" si="2"/>
        <v>102.42808798646364</v>
      </c>
      <c r="H12" s="9" t="s">
        <v>382</v>
      </c>
      <c r="I12" s="6"/>
    </row>
    <row r="13" spans="1:9" s="2" customFormat="1" ht="94.5" x14ac:dyDescent="0.25">
      <c r="A13" s="10" t="s">
        <v>5</v>
      </c>
      <c r="B13" s="4" t="s">
        <v>101</v>
      </c>
      <c r="C13" s="8">
        <v>556</v>
      </c>
      <c r="D13" s="8">
        <v>700</v>
      </c>
      <c r="E13" s="12">
        <v>646.20000000000005</v>
      </c>
      <c r="F13" s="8">
        <f>E13/C13*100</f>
        <v>116.22302158273384</v>
      </c>
      <c r="G13" s="8">
        <f>E13/D13*100</f>
        <v>92.314285714285717</v>
      </c>
      <c r="H13" s="9" t="s">
        <v>373</v>
      </c>
      <c r="I13" s="6"/>
    </row>
    <row r="14" spans="1:9" s="2" customFormat="1" ht="31.5" x14ac:dyDescent="0.25">
      <c r="A14" s="13" t="s">
        <v>6</v>
      </c>
      <c r="B14" s="14" t="s">
        <v>102</v>
      </c>
      <c r="C14" s="8">
        <f>C15</f>
        <v>6633.5999999999995</v>
      </c>
      <c r="D14" s="8">
        <f>D15</f>
        <v>6280.8000000000011</v>
      </c>
      <c r="E14" s="12">
        <f>E15</f>
        <v>6165.7</v>
      </c>
      <c r="F14" s="8">
        <f t="shared" si="1"/>
        <v>92.946514712976366</v>
      </c>
      <c r="G14" s="8">
        <f t="shared" si="2"/>
        <v>98.167430900522206</v>
      </c>
      <c r="H14" s="9"/>
      <c r="I14" s="6"/>
    </row>
    <row r="15" spans="1:9" s="2" customFormat="1" ht="100.5" customHeight="1" x14ac:dyDescent="0.25">
      <c r="A15" s="13" t="s">
        <v>7</v>
      </c>
      <c r="B15" s="14" t="s">
        <v>103</v>
      </c>
      <c r="C15" s="8">
        <f>C16+C19+C22+C25</f>
        <v>6633.5999999999995</v>
      </c>
      <c r="D15" s="8">
        <f t="shared" ref="D15:E15" si="4">D16+D19+D22+D25</f>
        <v>6280.8000000000011</v>
      </c>
      <c r="E15" s="8">
        <f t="shared" si="4"/>
        <v>6165.7</v>
      </c>
      <c r="F15" s="8">
        <f t="shared" si="1"/>
        <v>92.946514712976366</v>
      </c>
      <c r="G15" s="8">
        <f t="shared" si="2"/>
        <v>98.167430900522206</v>
      </c>
      <c r="H15" s="15" t="s">
        <v>281</v>
      </c>
      <c r="I15" s="6"/>
    </row>
    <row r="16" spans="1:9" s="2" customFormat="1" ht="72" customHeight="1" x14ac:dyDescent="0.25">
      <c r="A16" s="16" t="s">
        <v>340</v>
      </c>
      <c r="B16" s="14" t="s">
        <v>236</v>
      </c>
      <c r="C16" s="8">
        <f>C17+C18</f>
        <v>2403.8000000000002</v>
      </c>
      <c r="D16" s="8">
        <f>D17+D18</f>
        <v>2949.3</v>
      </c>
      <c r="E16" s="8">
        <f>E17+E18</f>
        <v>2843.9</v>
      </c>
      <c r="F16" s="8">
        <f t="shared" si="1"/>
        <v>118.30851152342123</v>
      </c>
      <c r="G16" s="8">
        <f t="shared" si="2"/>
        <v>96.426270640490969</v>
      </c>
      <c r="H16" s="9"/>
      <c r="I16" s="6"/>
    </row>
    <row r="17" spans="1:9" s="2" customFormat="1" ht="117" customHeight="1" x14ac:dyDescent="0.25">
      <c r="A17" s="16" t="s">
        <v>341</v>
      </c>
      <c r="B17" s="14" t="s">
        <v>343</v>
      </c>
      <c r="C17" s="8">
        <v>2339.5</v>
      </c>
      <c r="D17" s="8">
        <v>2949.3</v>
      </c>
      <c r="E17" s="12">
        <v>2843.9</v>
      </c>
      <c r="F17" s="8">
        <f t="shared" si="1"/>
        <v>121.5601624278692</v>
      </c>
      <c r="G17" s="8">
        <f t="shared" si="2"/>
        <v>96.426270640490969</v>
      </c>
      <c r="H17" s="9"/>
      <c r="I17" s="6"/>
    </row>
    <row r="18" spans="1:9" s="2" customFormat="1" ht="111" customHeight="1" x14ac:dyDescent="0.25">
      <c r="A18" s="16" t="s">
        <v>342</v>
      </c>
      <c r="B18" s="14" t="s">
        <v>344</v>
      </c>
      <c r="C18" s="8">
        <v>64.3</v>
      </c>
      <c r="D18" s="8">
        <v>0</v>
      </c>
      <c r="E18" s="12">
        <v>0</v>
      </c>
      <c r="F18" s="8" t="s">
        <v>152</v>
      </c>
      <c r="G18" s="8" t="s">
        <v>152</v>
      </c>
      <c r="H18" s="9"/>
      <c r="I18" s="6"/>
    </row>
    <row r="19" spans="1:9" s="2" customFormat="1" ht="85.5" customHeight="1" x14ac:dyDescent="0.25">
      <c r="A19" s="16" t="s">
        <v>345</v>
      </c>
      <c r="B19" s="14" t="s">
        <v>237</v>
      </c>
      <c r="C19" s="8">
        <f>C20+C21</f>
        <v>15.8</v>
      </c>
      <c r="D19" s="8">
        <f t="shared" ref="D19:E19" si="5">D20+D21</f>
        <v>18.5</v>
      </c>
      <c r="E19" s="8">
        <f t="shared" si="5"/>
        <v>20.3</v>
      </c>
      <c r="F19" s="8">
        <f t="shared" si="1"/>
        <v>128.48101265822785</v>
      </c>
      <c r="G19" s="8">
        <f t="shared" si="2"/>
        <v>109.72972972972974</v>
      </c>
      <c r="H19" s="9"/>
      <c r="I19" s="6"/>
    </row>
    <row r="20" spans="1:9" s="2" customFormat="1" ht="130.5" customHeight="1" x14ac:dyDescent="0.25">
      <c r="A20" s="16" t="s">
        <v>346</v>
      </c>
      <c r="B20" s="14" t="s">
        <v>347</v>
      </c>
      <c r="C20" s="8">
        <v>15.4</v>
      </c>
      <c r="D20" s="8">
        <v>18.5</v>
      </c>
      <c r="E20" s="12">
        <v>20.3</v>
      </c>
      <c r="F20" s="8">
        <f t="shared" si="1"/>
        <v>131.81818181818181</v>
      </c>
      <c r="G20" s="8">
        <f t="shared" si="2"/>
        <v>109.72972972972974</v>
      </c>
      <c r="H20" s="9"/>
      <c r="I20" s="6"/>
    </row>
    <row r="21" spans="1:9" s="2" customFormat="1" ht="129.75" customHeight="1" x14ac:dyDescent="0.25">
      <c r="A21" s="16" t="s">
        <v>349</v>
      </c>
      <c r="B21" s="14" t="s">
        <v>348</v>
      </c>
      <c r="C21" s="8">
        <v>0.4</v>
      </c>
      <c r="D21" s="8">
        <v>0</v>
      </c>
      <c r="E21" s="12">
        <v>0</v>
      </c>
      <c r="F21" s="8" t="s">
        <v>152</v>
      </c>
      <c r="G21" s="8" t="s">
        <v>152</v>
      </c>
      <c r="H21" s="9"/>
      <c r="I21" s="6"/>
    </row>
    <row r="22" spans="1:9" s="2" customFormat="1" ht="71.25" customHeight="1" x14ac:dyDescent="0.25">
      <c r="A22" s="16" t="s">
        <v>350</v>
      </c>
      <c r="B22" s="14" t="s">
        <v>238</v>
      </c>
      <c r="C22" s="8">
        <f>C23+C24</f>
        <v>4661.0999999999995</v>
      </c>
      <c r="D22" s="8">
        <f t="shared" ref="D22:E22" si="6">D23+D24</f>
        <v>3805.9</v>
      </c>
      <c r="E22" s="8">
        <f t="shared" si="6"/>
        <v>3825.8</v>
      </c>
      <c r="F22" s="8">
        <f t="shared" si="1"/>
        <v>82.07933749544101</v>
      </c>
      <c r="G22" s="8">
        <f t="shared" si="2"/>
        <v>100.52287238235371</v>
      </c>
      <c r="H22" s="9"/>
      <c r="I22" s="6"/>
    </row>
    <row r="23" spans="1:9" s="2" customFormat="1" ht="114.75" customHeight="1" x14ac:dyDescent="0.25">
      <c r="A23" s="16" t="s">
        <v>351</v>
      </c>
      <c r="B23" s="14" t="s">
        <v>352</v>
      </c>
      <c r="C23" s="8">
        <v>4536.3999999999996</v>
      </c>
      <c r="D23" s="8">
        <v>3805.9</v>
      </c>
      <c r="E23" s="12">
        <v>3825.8</v>
      </c>
      <c r="F23" s="8">
        <f t="shared" si="1"/>
        <v>84.335596508244436</v>
      </c>
      <c r="G23" s="8">
        <f t="shared" si="2"/>
        <v>100.52287238235371</v>
      </c>
      <c r="H23" s="9"/>
      <c r="I23" s="6"/>
    </row>
    <row r="24" spans="1:9" s="2" customFormat="1" ht="116.25" customHeight="1" x14ac:dyDescent="0.25">
      <c r="A24" s="16" t="s">
        <v>354</v>
      </c>
      <c r="B24" s="14" t="s">
        <v>353</v>
      </c>
      <c r="C24" s="8">
        <v>124.7</v>
      </c>
      <c r="D24" s="8">
        <v>0</v>
      </c>
      <c r="E24" s="12">
        <v>0</v>
      </c>
      <c r="F24" s="8" t="s">
        <v>152</v>
      </c>
      <c r="G24" s="8" t="s">
        <v>152</v>
      </c>
      <c r="H24" s="9"/>
      <c r="I24" s="6"/>
    </row>
    <row r="25" spans="1:9" s="2" customFormat="1" ht="66.75" customHeight="1" x14ac:dyDescent="0.25">
      <c r="A25" s="16" t="s">
        <v>355</v>
      </c>
      <c r="B25" s="14" t="s">
        <v>239</v>
      </c>
      <c r="C25" s="8">
        <f>C26+C27</f>
        <v>-447.09999999999997</v>
      </c>
      <c r="D25" s="8">
        <f t="shared" ref="D25:E25" si="7">D26+D27</f>
        <v>-492.9</v>
      </c>
      <c r="E25" s="8">
        <f t="shared" si="7"/>
        <v>-524.29999999999995</v>
      </c>
      <c r="F25" s="8">
        <f t="shared" si="1"/>
        <v>117.26683068664727</v>
      </c>
      <c r="G25" s="8">
        <f t="shared" si="2"/>
        <v>106.37046053966321</v>
      </c>
      <c r="H25" s="9"/>
      <c r="I25" s="6"/>
    </row>
    <row r="26" spans="1:9" s="2" customFormat="1" ht="114.75" customHeight="1" x14ac:dyDescent="0.25">
      <c r="A26" s="16" t="s">
        <v>358</v>
      </c>
      <c r="B26" s="14" t="s">
        <v>356</v>
      </c>
      <c r="C26" s="8">
        <v>-435.2</v>
      </c>
      <c r="D26" s="8">
        <v>-492.9</v>
      </c>
      <c r="E26" s="12">
        <v>-524.29999999999995</v>
      </c>
      <c r="F26" s="8">
        <f t="shared" si="1"/>
        <v>120.47334558823528</v>
      </c>
      <c r="G26" s="8">
        <f t="shared" si="2"/>
        <v>106.37046053966321</v>
      </c>
      <c r="H26" s="9"/>
      <c r="I26" s="6"/>
    </row>
    <row r="27" spans="1:9" s="2" customFormat="1" ht="114" customHeight="1" x14ac:dyDescent="0.25">
      <c r="A27" s="16" t="s">
        <v>359</v>
      </c>
      <c r="B27" s="14" t="s">
        <v>357</v>
      </c>
      <c r="C27" s="8">
        <v>-11.9</v>
      </c>
      <c r="D27" s="8">
        <v>0</v>
      </c>
      <c r="E27" s="12">
        <v>0</v>
      </c>
      <c r="F27" s="8" t="s">
        <v>152</v>
      </c>
      <c r="G27" s="8" t="s">
        <v>152</v>
      </c>
      <c r="H27" s="9"/>
      <c r="I27" s="6"/>
    </row>
    <row r="28" spans="1:9" s="2" customFormat="1" x14ac:dyDescent="0.25">
      <c r="A28" s="17" t="s">
        <v>8</v>
      </c>
      <c r="B28" s="18" t="s">
        <v>235</v>
      </c>
      <c r="C28" s="19">
        <f>C29</f>
        <v>56609</v>
      </c>
      <c r="D28" s="19">
        <f t="shared" ref="D28:E28" si="8">D29</f>
        <v>53720.6</v>
      </c>
      <c r="E28" s="19">
        <f t="shared" si="8"/>
        <v>57123.5</v>
      </c>
      <c r="F28" s="8">
        <f t="shared" si="1"/>
        <v>100.90886608136516</v>
      </c>
      <c r="G28" s="8">
        <f t="shared" si="2"/>
        <v>106.33444153639387</v>
      </c>
      <c r="H28" s="9"/>
      <c r="I28" s="6"/>
    </row>
    <row r="29" spans="1:9" s="2" customFormat="1" x14ac:dyDescent="0.25">
      <c r="A29" s="17" t="s">
        <v>87</v>
      </c>
      <c r="B29" s="18" t="s">
        <v>210</v>
      </c>
      <c r="C29" s="19">
        <f>C30+C36+C39+C41</f>
        <v>56609</v>
      </c>
      <c r="D29" s="19">
        <f>D30+D36+D39+D41</f>
        <v>53720.6</v>
      </c>
      <c r="E29" s="19">
        <f>E30+E36+E39+E41</f>
        <v>57123.5</v>
      </c>
      <c r="F29" s="8">
        <f t="shared" si="1"/>
        <v>100.90886608136516</v>
      </c>
      <c r="G29" s="8">
        <f t="shared" si="2"/>
        <v>106.33444153639387</v>
      </c>
      <c r="H29" s="9"/>
      <c r="I29" s="6"/>
    </row>
    <row r="30" spans="1:9" s="2" customFormat="1" ht="110.25" x14ac:dyDescent="0.25">
      <c r="A30" s="13" t="s">
        <v>9</v>
      </c>
      <c r="B30" s="14" t="s">
        <v>185</v>
      </c>
      <c r="C30" s="12">
        <f>C31+C33+C35</f>
        <v>43473</v>
      </c>
      <c r="D30" s="12">
        <f>D31+D33+D35</f>
        <v>41443.799999999996</v>
      </c>
      <c r="E30" s="12">
        <f>E31+E33+E35</f>
        <v>44634</v>
      </c>
      <c r="F30" s="8">
        <f t="shared" si="1"/>
        <v>102.67062314540058</v>
      </c>
      <c r="G30" s="8">
        <f t="shared" si="2"/>
        <v>107.69765320747615</v>
      </c>
      <c r="H30" s="20" t="s">
        <v>383</v>
      </c>
      <c r="I30" s="6"/>
    </row>
    <row r="31" spans="1:9" s="2" customFormat="1" ht="31.5" x14ac:dyDescent="0.25">
      <c r="A31" s="16" t="s">
        <v>46</v>
      </c>
      <c r="B31" s="14" t="s">
        <v>104</v>
      </c>
      <c r="C31" s="12">
        <f>C32</f>
        <v>38473.599999999999</v>
      </c>
      <c r="D31" s="12">
        <f>D32</f>
        <v>38473.599999999999</v>
      </c>
      <c r="E31" s="12">
        <f>E32</f>
        <v>40991.699999999997</v>
      </c>
      <c r="F31" s="8">
        <f t="shared" si="1"/>
        <v>106.5450074856525</v>
      </c>
      <c r="G31" s="8">
        <f t="shared" si="2"/>
        <v>106.5450074856525</v>
      </c>
      <c r="H31" s="9"/>
      <c r="I31" s="6"/>
    </row>
    <row r="32" spans="1:9" s="2" customFormat="1" ht="31.5" x14ac:dyDescent="0.25">
      <c r="A32" s="16" t="s">
        <v>46</v>
      </c>
      <c r="B32" s="14" t="s">
        <v>105</v>
      </c>
      <c r="C32" s="12">
        <v>38473.599999999999</v>
      </c>
      <c r="D32" s="12">
        <v>38473.599999999999</v>
      </c>
      <c r="E32" s="12">
        <v>40991.699999999997</v>
      </c>
      <c r="F32" s="8">
        <f t="shared" si="1"/>
        <v>106.5450074856525</v>
      </c>
      <c r="G32" s="8">
        <f t="shared" si="2"/>
        <v>106.5450074856525</v>
      </c>
      <c r="H32" s="9"/>
      <c r="I32" s="6"/>
    </row>
    <row r="33" spans="1:9" s="2" customFormat="1" ht="47.25" x14ac:dyDescent="0.25">
      <c r="A33" s="16" t="s">
        <v>240</v>
      </c>
      <c r="B33" s="14" t="s">
        <v>106</v>
      </c>
      <c r="C33" s="12">
        <f>C34</f>
        <v>4999.3999999999996</v>
      </c>
      <c r="D33" s="12">
        <f>D34</f>
        <v>2970.2</v>
      </c>
      <c r="E33" s="12">
        <f>E34</f>
        <v>3642.3</v>
      </c>
      <c r="F33" s="8">
        <f t="shared" si="1"/>
        <v>72.854742569108296</v>
      </c>
      <c r="G33" s="8">
        <f t="shared" si="2"/>
        <v>122.62810585145783</v>
      </c>
      <c r="H33" s="9"/>
      <c r="I33" s="6"/>
    </row>
    <row r="34" spans="1:9" s="2" customFormat="1" ht="63" x14ac:dyDescent="0.25">
      <c r="A34" s="16" t="s">
        <v>174</v>
      </c>
      <c r="B34" s="14" t="s">
        <v>107</v>
      </c>
      <c r="C34" s="12">
        <v>4999.3999999999996</v>
      </c>
      <c r="D34" s="12">
        <v>2970.2</v>
      </c>
      <c r="E34" s="12">
        <v>3642.3</v>
      </c>
      <c r="F34" s="8">
        <f t="shared" si="1"/>
        <v>72.854742569108296</v>
      </c>
      <c r="G34" s="8">
        <f t="shared" si="2"/>
        <v>122.62810585145783</v>
      </c>
      <c r="H34" s="9"/>
      <c r="I34" s="6"/>
    </row>
    <row r="35" spans="1:9" s="2" customFormat="1" ht="47.25" hidden="1" x14ac:dyDescent="0.25">
      <c r="A35" s="16" t="s">
        <v>156</v>
      </c>
      <c r="B35" s="14" t="s">
        <v>108</v>
      </c>
      <c r="C35" s="12">
        <v>0</v>
      </c>
      <c r="D35" s="12">
        <v>0</v>
      </c>
      <c r="E35" s="12">
        <v>0</v>
      </c>
      <c r="F35" s="8" t="e">
        <f t="shared" si="1"/>
        <v>#DIV/0!</v>
      </c>
      <c r="G35" s="8" t="e">
        <f t="shared" si="2"/>
        <v>#DIV/0!</v>
      </c>
      <c r="H35" s="9"/>
      <c r="I35" s="6"/>
    </row>
    <row r="36" spans="1:9" s="2" customFormat="1" ht="110.25" x14ac:dyDescent="0.25">
      <c r="A36" s="10" t="s">
        <v>10</v>
      </c>
      <c r="B36" s="4" t="s">
        <v>109</v>
      </c>
      <c r="C36" s="8">
        <f>C37+C38</f>
        <v>12110</v>
      </c>
      <c r="D36" s="8">
        <f t="shared" ref="D36:E36" si="9">D37+D38</f>
        <v>11119.800000000001</v>
      </c>
      <c r="E36" s="8">
        <f t="shared" si="9"/>
        <v>11262.2</v>
      </c>
      <c r="F36" s="8">
        <f t="shared" si="1"/>
        <v>92.999174236168457</v>
      </c>
      <c r="G36" s="8">
        <f t="shared" si="2"/>
        <v>101.28059857191676</v>
      </c>
      <c r="H36" s="20" t="s">
        <v>384</v>
      </c>
      <c r="I36" s="6"/>
    </row>
    <row r="37" spans="1:9" s="2" customFormat="1" ht="31.5" x14ac:dyDescent="0.25">
      <c r="A37" s="10" t="s">
        <v>10</v>
      </c>
      <c r="B37" s="4" t="s">
        <v>110</v>
      </c>
      <c r="C37" s="8">
        <v>12110</v>
      </c>
      <c r="D37" s="8">
        <v>11119.2</v>
      </c>
      <c r="E37" s="12">
        <v>11261.6</v>
      </c>
      <c r="F37" s="8">
        <f t="shared" si="1"/>
        <v>92.994219653179186</v>
      </c>
      <c r="G37" s="8">
        <f t="shared" si="2"/>
        <v>101.28066767393338</v>
      </c>
      <c r="H37" s="9"/>
      <c r="I37" s="6"/>
    </row>
    <row r="38" spans="1:9" s="2" customFormat="1" ht="47.25" x14ac:dyDescent="0.25">
      <c r="A38" s="16" t="s">
        <v>282</v>
      </c>
      <c r="B38" s="4" t="s">
        <v>111</v>
      </c>
      <c r="C38" s="8">
        <v>0</v>
      </c>
      <c r="D38" s="8">
        <v>0.6</v>
      </c>
      <c r="E38" s="12">
        <v>0.6</v>
      </c>
      <c r="F38" s="8" t="s">
        <v>152</v>
      </c>
      <c r="G38" s="8">
        <f t="shared" si="2"/>
        <v>100</v>
      </c>
      <c r="H38" s="9"/>
      <c r="I38" s="6"/>
    </row>
    <row r="39" spans="1:9" s="2" customFormat="1" ht="31.5" x14ac:dyDescent="0.25">
      <c r="A39" s="10" t="s">
        <v>11</v>
      </c>
      <c r="B39" s="4" t="s">
        <v>112</v>
      </c>
      <c r="C39" s="8">
        <f>C40</f>
        <v>596</v>
      </c>
      <c r="D39" s="8">
        <f t="shared" ref="D39:E39" si="10">D40</f>
        <v>792</v>
      </c>
      <c r="E39" s="8">
        <f t="shared" si="10"/>
        <v>795.9</v>
      </c>
      <c r="F39" s="8">
        <f t="shared" si="1"/>
        <v>133.54026845637583</v>
      </c>
      <c r="G39" s="8">
        <f t="shared" si="2"/>
        <v>100.49242424242424</v>
      </c>
      <c r="H39" s="20" t="s">
        <v>385</v>
      </c>
      <c r="I39" s="6"/>
    </row>
    <row r="40" spans="1:9" s="2" customFormat="1" x14ac:dyDescent="0.25">
      <c r="A40" s="10" t="s">
        <v>11</v>
      </c>
      <c r="B40" s="4" t="s">
        <v>113</v>
      </c>
      <c r="C40" s="8">
        <v>596</v>
      </c>
      <c r="D40" s="8">
        <v>792</v>
      </c>
      <c r="E40" s="12">
        <v>795.9</v>
      </c>
      <c r="F40" s="8">
        <f t="shared" si="1"/>
        <v>133.54026845637583</v>
      </c>
      <c r="G40" s="8">
        <f t="shared" si="2"/>
        <v>100.49242424242424</v>
      </c>
      <c r="H40" s="9"/>
      <c r="I40" s="6"/>
    </row>
    <row r="41" spans="1:9" s="2" customFormat="1" ht="31.5" x14ac:dyDescent="0.25">
      <c r="A41" s="10" t="s">
        <v>12</v>
      </c>
      <c r="B41" s="4" t="s">
        <v>114</v>
      </c>
      <c r="C41" s="8">
        <f>C42</f>
        <v>430</v>
      </c>
      <c r="D41" s="8">
        <f t="shared" ref="D41:E41" si="11">D42</f>
        <v>365</v>
      </c>
      <c r="E41" s="8">
        <f t="shared" si="11"/>
        <v>431.4</v>
      </c>
      <c r="F41" s="8">
        <f t="shared" si="1"/>
        <v>100.32558139534883</v>
      </c>
      <c r="G41" s="8">
        <f t="shared" si="2"/>
        <v>118.19178082191779</v>
      </c>
      <c r="H41" s="20" t="s">
        <v>374</v>
      </c>
      <c r="I41" s="6"/>
    </row>
    <row r="42" spans="1:9" s="2" customFormat="1" ht="31.5" x14ac:dyDescent="0.25">
      <c r="A42" s="10" t="s">
        <v>56</v>
      </c>
      <c r="B42" s="4" t="s">
        <v>115</v>
      </c>
      <c r="C42" s="8">
        <v>430</v>
      </c>
      <c r="D42" s="8">
        <v>365</v>
      </c>
      <c r="E42" s="12">
        <v>431.4</v>
      </c>
      <c r="F42" s="8">
        <f t="shared" si="1"/>
        <v>100.32558139534883</v>
      </c>
      <c r="G42" s="8">
        <f t="shared" si="2"/>
        <v>118.19178082191779</v>
      </c>
      <c r="H42" s="21"/>
      <c r="I42" s="6"/>
    </row>
    <row r="43" spans="1:9" s="2" customFormat="1" x14ac:dyDescent="0.25">
      <c r="A43" s="22" t="s">
        <v>13</v>
      </c>
      <c r="B43" s="18" t="s">
        <v>116</v>
      </c>
      <c r="C43" s="19">
        <f>C44</f>
        <v>132621</v>
      </c>
      <c r="D43" s="19">
        <f t="shared" ref="D43:E43" si="12">D44</f>
        <v>137045</v>
      </c>
      <c r="E43" s="19">
        <f t="shared" si="12"/>
        <v>176253.50000000003</v>
      </c>
      <c r="F43" s="8">
        <f t="shared" si="1"/>
        <v>132.90014401942378</v>
      </c>
      <c r="G43" s="8">
        <f t="shared" si="2"/>
        <v>128.60994563829402</v>
      </c>
      <c r="H43" s="23"/>
      <c r="I43" s="6"/>
    </row>
    <row r="44" spans="1:9" s="2" customFormat="1" x14ac:dyDescent="0.25">
      <c r="A44" s="22" t="s">
        <v>88</v>
      </c>
      <c r="B44" s="18" t="s">
        <v>116</v>
      </c>
      <c r="C44" s="19">
        <f>C45+C47+C49+C52</f>
        <v>132621</v>
      </c>
      <c r="D44" s="19">
        <f t="shared" ref="D44:E44" si="13">D45+D47+D49+D52</f>
        <v>137045</v>
      </c>
      <c r="E44" s="19">
        <f t="shared" si="13"/>
        <v>176253.50000000003</v>
      </c>
      <c r="F44" s="8">
        <f t="shared" si="1"/>
        <v>132.90014401942378</v>
      </c>
      <c r="G44" s="8">
        <f t="shared" si="2"/>
        <v>128.60994563829402</v>
      </c>
      <c r="H44" s="9"/>
      <c r="I44" s="6"/>
    </row>
    <row r="45" spans="1:9" s="2" customFormat="1" ht="54" customHeight="1" x14ac:dyDescent="0.25">
      <c r="A45" s="16" t="s">
        <v>14</v>
      </c>
      <c r="B45" s="24" t="s">
        <v>186</v>
      </c>
      <c r="C45" s="8">
        <f>C46</f>
        <v>1498</v>
      </c>
      <c r="D45" s="8">
        <f t="shared" ref="D45:E45" si="14">D46</f>
        <v>1905</v>
      </c>
      <c r="E45" s="8">
        <f t="shared" si="14"/>
        <v>1921.2</v>
      </c>
      <c r="F45" s="8">
        <f t="shared" si="1"/>
        <v>128.2510013351135</v>
      </c>
      <c r="G45" s="8">
        <f t="shared" si="2"/>
        <v>100.85039370078741</v>
      </c>
      <c r="H45" s="20" t="s">
        <v>376</v>
      </c>
      <c r="I45" s="6"/>
    </row>
    <row r="46" spans="1:9" s="2" customFormat="1" ht="47.25" x14ac:dyDescent="0.25">
      <c r="A46" s="16" t="s">
        <v>47</v>
      </c>
      <c r="B46" s="24" t="s">
        <v>117</v>
      </c>
      <c r="C46" s="8">
        <v>1498</v>
      </c>
      <c r="D46" s="8">
        <v>1905</v>
      </c>
      <c r="E46" s="12">
        <v>1921.2</v>
      </c>
      <c r="F46" s="8">
        <f t="shared" si="1"/>
        <v>128.2510013351135</v>
      </c>
      <c r="G46" s="8">
        <f t="shared" si="2"/>
        <v>100.85039370078741</v>
      </c>
      <c r="H46" s="9"/>
      <c r="I46" s="6"/>
    </row>
    <row r="47" spans="1:9" s="2" customFormat="1" x14ac:dyDescent="0.25">
      <c r="A47" s="16" t="s">
        <v>15</v>
      </c>
      <c r="B47" s="24" t="s">
        <v>118</v>
      </c>
      <c r="C47" s="8">
        <f>C48</f>
        <v>99227</v>
      </c>
      <c r="D47" s="8">
        <f t="shared" ref="D47:E47" si="15">D48</f>
        <v>102000</v>
      </c>
      <c r="E47" s="8">
        <f t="shared" si="15"/>
        <v>140572.20000000001</v>
      </c>
      <c r="F47" s="8">
        <f t="shared" si="1"/>
        <v>141.66728813730137</v>
      </c>
      <c r="G47" s="8">
        <f t="shared" si="2"/>
        <v>137.81588235294117</v>
      </c>
      <c r="H47" s="20"/>
      <c r="I47" s="6"/>
    </row>
    <row r="48" spans="1:9" s="2" customFormat="1" ht="31.5" x14ac:dyDescent="0.25">
      <c r="A48" s="16" t="s">
        <v>48</v>
      </c>
      <c r="B48" s="24" t="s">
        <v>119</v>
      </c>
      <c r="C48" s="8">
        <v>99227</v>
      </c>
      <c r="D48" s="8">
        <v>102000</v>
      </c>
      <c r="E48" s="12">
        <v>140572.20000000001</v>
      </c>
      <c r="F48" s="8">
        <f t="shared" si="1"/>
        <v>141.66728813730137</v>
      </c>
      <c r="G48" s="8">
        <f t="shared" si="2"/>
        <v>137.81588235294117</v>
      </c>
      <c r="H48" s="9" t="s">
        <v>386</v>
      </c>
      <c r="I48" s="6"/>
    </row>
    <row r="49" spans="1:9" s="2" customFormat="1" x14ac:dyDescent="0.25">
      <c r="A49" s="10" t="s">
        <v>57</v>
      </c>
      <c r="B49" s="14" t="s">
        <v>184</v>
      </c>
      <c r="C49" s="8">
        <f>C50+C51</f>
        <v>22301</v>
      </c>
      <c r="D49" s="8">
        <f t="shared" ref="D49:E49" si="16">D50+D51</f>
        <v>24248</v>
      </c>
      <c r="E49" s="8">
        <f t="shared" si="16"/>
        <v>25102.400000000001</v>
      </c>
      <c r="F49" s="8">
        <f t="shared" si="1"/>
        <v>112.56176853055916</v>
      </c>
      <c r="G49" s="8">
        <f t="shared" si="2"/>
        <v>103.52358957439789</v>
      </c>
      <c r="H49" s="9"/>
      <c r="I49" s="6"/>
    </row>
    <row r="50" spans="1:9" s="2" customFormat="1" ht="31.5" x14ac:dyDescent="0.25">
      <c r="A50" s="10" t="s">
        <v>16</v>
      </c>
      <c r="B50" s="14" t="s">
        <v>120</v>
      </c>
      <c r="C50" s="12">
        <v>5756</v>
      </c>
      <c r="D50" s="12">
        <v>7703</v>
      </c>
      <c r="E50" s="12">
        <v>7694.7</v>
      </c>
      <c r="F50" s="8">
        <f t="shared" si="1"/>
        <v>133.68137595552469</v>
      </c>
      <c r="G50" s="8">
        <f t="shared" si="2"/>
        <v>99.892249772815788</v>
      </c>
      <c r="H50" s="9" t="s">
        <v>375</v>
      </c>
      <c r="I50" s="6"/>
    </row>
    <row r="51" spans="1:9" s="2" customFormat="1" x14ac:dyDescent="0.25">
      <c r="A51" s="10" t="s">
        <v>17</v>
      </c>
      <c r="B51" s="14" t="s">
        <v>121</v>
      </c>
      <c r="C51" s="12">
        <v>16545</v>
      </c>
      <c r="D51" s="12">
        <v>16545</v>
      </c>
      <c r="E51" s="12">
        <v>17407.7</v>
      </c>
      <c r="F51" s="8">
        <f t="shared" si="1"/>
        <v>105.2142641281354</v>
      </c>
      <c r="G51" s="8">
        <f t="shared" si="2"/>
        <v>105.2142641281354</v>
      </c>
      <c r="H51" s="9"/>
      <c r="I51" s="6"/>
    </row>
    <row r="52" spans="1:9" s="2" customFormat="1" x14ac:dyDescent="0.25">
      <c r="A52" s="16" t="s">
        <v>58</v>
      </c>
      <c r="B52" s="24" t="s">
        <v>187</v>
      </c>
      <c r="C52" s="12">
        <f>C53+C55</f>
        <v>9595</v>
      </c>
      <c r="D52" s="12">
        <f t="shared" ref="D52:E52" si="17">D53+D55</f>
        <v>8892</v>
      </c>
      <c r="E52" s="12">
        <f t="shared" si="17"/>
        <v>8657.6999999999989</v>
      </c>
      <c r="F52" s="8">
        <f t="shared" si="1"/>
        <v>90.231370505471588</v>
      </c>
      <c r="G52" s="8">
        <f t="shared" si="2"/>
        <v>97.365047233468275</v>
      </c>
      <c r="H52" s="20"/>
      <c r="I52" s="6"/>
    </row>
    <row r="53" spans="1:9" s="2" customFormat="1" x14ac:dyDescent="0.25">
      <c r="A53" s="16" t="s">
        <v>18</v>
      </c>
      <c r="B53" s="24" t="s">
        <v>241</v>
      </c>
      <c r="C53" s="8">
        <f>C54</f>
        <v>8560</v>
      </c>
      <c r="D53" s="8">
        <f>D54</f>
        <v>8200</v>
      </c>
      <c r="E53" s="8">
        <f>E54</f>
        <v>8020.9</v>
      </c>
      <c r="F53" s="8">
        <f t="shared" si="1"/>
        <v>93.702102803738313</v>
      </c>
      <c r="G53" s="8">
        <f t="shared" si="2"/>
        <v>97.815853658536582</v>
      </c>
      <c r="H53" s="20"/>
      <c r="I53" s="6"/>
    </row>
    <row r="54" spans="1:9" s="2" customFormat="1" ht="78.75" x14ac:dyDescent="0.25">
      <c r="A54" s="16" t="s">
        <v>49</v>
      </c>
      <c r="B54" s="24" t="s">
        <v>122</v>
      </c>
      <c r="C54" s="8">
        <v>8560</v>
      </c>
      <c r="D54" s="8">
        <v>8200</v>
      </c>
      <c r="E54" s="12">
        <v>8020.9</v>
      </c>
      <c r="F54" s="8">
        <f t="shared" si="1"/>
        <v>93.702102803738313</v>
      </c>
      <c r="G54" s="8">
        <f t="shared" si="2"/>
        <v>97.815853658536582</v>
      </c>
      <c r="H54" s="9" t="s">
        <v>377</v>
      </c>
      <c r="I54" s="6"/>
    </row>
    <row r="55" spans="1:9" s="2" customFormat="1" x14ac:dyDescent="0.25">
      <c r="A55" s="16" t="s">
        <v>19</v>
      </c>
      <c r="B55" s="24" t="s">
        <v>242</v>
      </c>
      <c r="C55" s="8">
        <f>C56</f>
        <v>1035</v>
      </c>
      <c r="D55" s="8">
        <f t="shared" ref="D55:E55" si="18">D56</f>
        <v>692</v>
      </c>
      <c r="E55" s="8">
        <f t="shared" si="18"/>
        <v>636.79999999999995</v>
      </c>
      <c r="F55" s="8">
        <f t="shared" si="1"/>
        <v>61.526570048309168</v>
      </c>
      <c r="G55" s="8">
        <f t="shared" si="2"/>
        <v>92.02312138728324</v>
      </c>
      <c r="H55" s="51"/>
      <c r="I55" s="6"/>
    </row>
    <row r="56" spans="1:9" s="2" customFormat="1" ht="31.5" x14ac:dyDescent="0.25">
      <c r="A56" s="16" t="s">
        <v>50</v>
      </c>
      <c r="B56" s="24" t="s">
        <v>243</v>
      </c>
      <c r="C56" s="8">
        <v>1035</v>
      </c>
      <c r="D56" s="8">
        <v>692</v>
      </c>
      <c r="E56" s="12">
        <v>636.79999999999995</v>
      </c>
      <c r="F56" s="8">
        <f t="shared" si="1"/>
        <v>61.526570048309168</v>
      </c>
      <c r="G56" s="8">
        <f t="shared" si="2"/>
        <v>92.02312138728324</v>
      </c>
      <c r="H56" s="9" t="s">
        <v>278</v>
      </c>
      <c r="I56" s="6"/>
    </row>
    <row r="57" spans="1:9" s="2" customFormat="1" x14ac:dyDescent="0.25">
      <c r="A57" s="16" t="s">
        <v>153</v>
      </c>
      <c r="B57" s="24" t="s">
        <v>152</v>
      </c>
      <c r="C57" s="8">
        <f>C58+C64+C78+C86+C94+C105+C132</f>
        <v>83150.899999999994</v>
      </c>
      <c r="D57" s="8">
        <f t="shared" ref="D57:E57" si="19">D58+D64+D78+D86+D94+D105+D132</f>
        <v>92203.099999999991</v>
      </c>
      <c r="E57" s="8">
        <f t="shared" si="19"/>
        <v>97817.299999999988</v>
      </c>
      <c r="F57" s="8">
        <f t="shared" si="1"/>
        <v>117.63829375268338</v>
      </c>
      <c r="G57" s="8">
        <f t="shared" si="2"/>
        <v>106.08894928695456</v>
      </c>
      <c r="H57" s="9"/>
      <c r="I57" s="6"/>
    </row>
    <row r="58" spans="1:9" s="2" customFormat="1" x14ac:dyDescent="0.25">
      <c r="A58" s="25" t="s">
        <v>20</v>
      </c>
      <c r="B58" s="26" t="s">
        <v>123</v>
      </c>
      <c r="C58" s="27">
        <f>C59+C62</f>
        <v>2527.8000000000002</v>
      </c>
      <c r="D58" s="27">
        <f>D59+D62</f>
        <v>2307.6</v>
      </c>
      <c r="E58" s="27">
        <f>E59+E62</f>
        <v>2147.6999999999998</v>
      </c>
      <c r="F58" s="8">
        <f t="shared" si="1"/>
        <v>84.963209114645139</v>
      </c>
      <c r="G58" s="8">
        <f t="shared" si="2"/>
        <v>93.070722828913148</v>
      </c>
      <c r="H58" s="9"/>
      <c r="I58" s="6"/>
    </row>
    <row r="59" spans="1:9" s="2" customFormat="1" ht="78.75" x14ac:dyDescent="0.25">
      <c r="A59" s="16" t="s">
        <v>59</v>
      </c>
      <c r="B59" s="26" t="s">
        <v>124</v>
      </c>
      <c r="C59" s="27">
        <f>C60</f>
        <v>1815</v>
      </c>
      <c r="D59" s="27">
        <f t="shared" ref="D59:E59" si="20">D60</f>
        <v>1594</v>
      </c>
      <c r="E59" s="27">
        <f t="shared" si="20"/>
        <v>1579.7</v>
      </c>
      <c r="F59" s="8">
        <f t="shared" si="1"/>
        <v>87.03581267217632</v>
      </c>
      <c r="G59" s="8">
        <f t="shared" si="2"/>
        <v>99.102885821831876</v>
      </c>
      <c r="H59" s="9" t="s">
        <v>377</v>
      </c>
      <c r="I59" s="6"/>
    </row>
    <row r="60" spans="1:9" s="2" customFormat="1" ht="63" x14ac:dyDescent="0.25">
      <c r="A60" s="16" t="s">
        <v>51</v>
      </c>
      <c r="B60" s="26" t="s">
        <v>125</v>
      </c>
      <c r="C60" s="27">
        <v>1815</v>
      </c>
      <c r="D60" s="27">
        <v>1594</v>
      </c>
      <c r="E60" s="12">
        <v>1579.7</v>
      </c>
      <c r="F60" s="8">
        <f t="shared" si="1"/>
        <v>87.03581267217632</v>
      </c>
      <c r="G60" s="8">
        <f t="shared" si="2"/>
        <v>99.102885821831876</v>
      </c>
      <c r="H60" s="9"/>
      <c r="I60" s="6"/>
    </row>
    <row r="61" spans="1:9" s="2" customFormat="1" ht="31.5" x14ac:dyDescent="0.25">
      <c r="A61" s="16" t="s">
        <v>244</v>
      </c>
      <c r="B61" s="26" t="s">
        <v>245</v>
      </c>
      <c r="C61" s="27">
        <f>C62</f>
        <v>712.8</v>
      </c>
      <c r="D61" s="27">
        <f t="shared" ref="D61:E61" si="21">D62</f>
        <v>713.6</v>
      </c>
      <c r="E61" s="27">
        <f t="shared" si="21"/>
        <v>568</v>
      </c>
      <c r="F61" s="8">
        <f t="shared" si="1"/>
        <v>79.68574635241302</v>
      </c>
      <c r="G61" s="8">
        <f t="shared" si="2"/>
        <v>79.596412556053806</v>
      </c>
      <c r="H61" s="9"/>
      <c r="I61" s="6"/>
    </row>
    <row r="62" spans="1:9" s="2" customFormat="1" ht="63" x14ac:dyDescent="0.25">
      <c r="A62" s="9" t="s">
        <v>196</v>
      </c>
      <c r="B62" s="26" t="s">
        <v>197</v>
      </c>
      <c r="C62" s="27">
        <f>C63</f>
        <v>712.8</v>
      </c>
      <c r="D62" s="27">
        <f t="shared" ref="D62:E62" si="22">D63</f>
        <v>713.6</v>
      </c>
      <c r="E62" s="27">
        <f t="shared" si="22"/>
        <v>568</v>
      </c>
      <c r="F62" s="8">
        <f t="shared" si="1"/>
        <v>79.68574635241302</v>
      </c>
      <c r="G62" s="8">
        <f t="shared" si="2"/>
        <v>79.596412556053806</v>
      </c>
      <c r="H62" s="9"/>
      <c r="I62" s="6"/>
    </row>
    <row r="63" spans="1:9" s="2" customFormat="1" ht="94.5" x14ac:dyDescent="0.25">
      <c r="A63" s="16" t="s">
        <v>195</v>
      </c>
      <c r="B63" s="26" t="s">
        <v>198</v>
      </c>
      <c r="C63" s="27">
        <v>712.8</v>
      </c>
      <c r="D63" s="27">
        <v>713.6</v>
      </c>
      <c r="E63" s="27">
        <v>568</v>
      </c>
      <c r="F63" s="8">
        <f t="shared" si="1"/>
        <v>79.68574635241302</v>
      </c>
      <c r="G63" s="8">
        <f t="shared" si="2"/>
        <v>79.596412556053806</v>
      </c>
      <c r="H63" s="9"/>
      <c r="I63" s="6"/>
    </row>
    <row r="64" spans="1:9" s="2" customFormat="1" ht="47.25" x14ac:dyDescent="0.25">
      <c r="A64" s="25" t="s">
        <v>21</v>
      </c>
      <c r="B64" s="26" t="s">
        <v>126</v>
      </c>
      <c r="C64" s="27">
        <f>C65</f>
        <v>76049.899999999994</v>
      </c>
      <c r="D64" s="27">
        <f t="shared" ref="D64:E64" si="23">D65</f>
        <v>80996.599999999991</v>
      </c>
      <c r="E64" s="27">
        <f t="shared" si="23"/>
        <v>85326</v>
      </c>
      <c r="F64" s="8">
        <f t="shared" si="1"/>
        <v>112.19738618985693</v>
      </c>
      <c r="G64" s="8">
        <f t="shared" si="2"/>
        <v>105.34516263645635</v>
      </c>
      <c r="H64" s="9"/>
      <c r="I64" s="6"/>
    </row>
    <row r="65" spans="1:9" s="2" customFormat="1" ht="31.5" x14ac:dyDescent="0.25">
      <c r="A65" s="25" t="s">
        <v>89</v>
      </c>
      <c r="B65" s="26" t="s">
        <v>126</v>
      </c>
      <c r="C65" s="27">
        <f>C66+C68+C75</f>
        <v>76049.899999999994</v>
      </c>
      <c r="D65" s="27">
        <f t="shared" ref="D65:E65" si="24">D66+D68+D75</f>
        <v>80996.599999999991</v>
      </c>
      <c r="E65" s="27">
        <f t="shared" si="24"/>
        <v>85326</v>
      </c>
      <c r="F65" s="8">
        <f t="shared" si="1"/>
        <v>112.19738618985693</v>
      </c>
      <c r="G65" s="8">
        <f t="shared" si="2"/>
        <v>105.34516263645635</v>
      </c>
      <c r="H65" s="9"/>
      <c r="I65" s="6"/>
    </row>
    <row r="66" spans="1:9" s="2" customFormat="1" ht="78.75" x14ac:dyDescent="0.25">
      <c r="A66" s="25" t="s">
        <v>60</v>
      </c>
      <c r="B66" s="28" t="s">
        <v>390</v>
      </c>
      <c r="C66" s="27">
        <f>C67</f>
        <v>0</v>
      </c>
      <c r="D66" s="27">
        <f t="shared" ref="D66" si="25">D67</f>
        <v>0</v>
      </c>
      <c r="E66" s="27">
        <f>E67</f>
        <v>20</v>
      </c>
      <c r="F66" s="8" t="s">
        <v>152</v>
      </c>
      <c r="G66" s="8" t="s">
        <v>152</v>
      </c>
      <c r="H66" s="9"/>
      <c r="I66" s="6"/>
    </row>
    <row r="67" spans="1:9" s="2" customFormat="1" ht="47.25" x14ac:dyDescent="0.25">
      <c r="A67" s="25" t="s">
        <v>22</v>
      </c>
      <c r="B67" s="28" t="s">
        <v>391</v>
      </c>
      <c r="C67" s="29">
        <v>0</v>
      </c>
      <c r="D67" s="29">
        <v>0</v>
      </c>
      <c r="E67" s="12">
        <v>20</v>
      </c>
      <c r="F67" s="8" t="s">
        <v>152</v>
      </c>
      <c r="G67" s="8" t="s">
        <v>152</v>
      </c>
      <c r="H67" s="9"/>
      <c r="I67" s="6"/>
    </row>
    <row r="68" spans="1:9" s="2" customFormat="1" ht="78.75" x14ac:dyDescent="0.25">
      <c r="A68" s="10" t="s">
        <v>61</v>
      </c>
      <c r="B68" s="30" t="s">
        <v>211</v>
      </c>
      <c r="C68" s="29">
        <f>C69+C71+C73</f>
        <v>73840.5</v>
      </c>
      <c r="D68" s="29">
        <f t="shared" ref="D68:E68" si="26">D69+D71+D73</f>
        <v>78223.399999999994</v>
      </c>
      <c r="E68" s="29">
        <f t="shared" si="26"/>
        <v>82375.5</v>
      </c>
      <c r="F68" s="8">
        <f t="shared" si="1"/>
        <v>111.55869746277449</v>
      </c>
      <c r="G68" s="8">
        <f t="shared" si="2"/>
        <v>105.30800246473562</v>
      </c>
      <c r="H68" s="9"/>
      <c r="I68" s="6"/>
    </row>
    <row r="69" spans="1:9" s="2" customFormat="1" ht="63" x14ac:dyDescent="0.25">
      <c r="A69" s="10" t="s">
        <v>62</v>
      </c>
      <c r="B69" s="30" t="s">
        <v>212</v>
      </c>
      <c r="C69" s="29">
        <f>C70</f>
        <v>69994.100000000006</v>
      </c>
      <c r="D69" s="29">
        <f t="shared" ref="D69:E69" si="27">D70</f>
        <v>75200</v>
      </c>
      <c r="E69" s="29">
        <f t="shared" si="27"/>
        <v>78978.3</v>
      </c>
      <c r="F69" s="8">
        <f t="shared" si="1"/>
        <v>112.83565329077736</v>
      </c>
      <c r="G69" s="8">
        <f t="shared" si="2"/>
        <v>105.02433510638298</v>
      </c>
      <c r="H69" s="9"/>
      <c r="I69" s="6"/>
    </row>
    <row r="70" spans="1:9" s="2" customFormat="1" ht="148.5" x14ac:dyDescent="0.25">
      <c r="A70" s="10" t="s">
        <v>23</v>
      </c>
      <c r="B70" s="30" t="s">
        <v>215</v>
      </c>
      <c r="C70" s="27">
        <v>69994.100000000006</v>
      </c>
      <c r="D70" s="27">
        <v>75200</v>
      </c>
      <c r="E70" s="12">
        <v>78978.3</v>
      </c>
      <c r="F70" s="8">
        <f t="shared" si="1"/>
        <v>112.83565329077736</v>
      </c>
      <c r="G70" s="8">
        <f t="shared" si="2"/>
        <v>105.02433510638298</v>
      </c>
      <c r="H70" s="50" t="s">
        <v>378</v>
      </c>
      <c r="I70" s="6"/>
    </row>
    <row r="71" spans="1:9" s="2" customFormat="1" ht="78.75" hidden="1" x14ac:dyDescent="0.25">
      <c r="A71" s="10" t="s">
        <v>63</v>
      </c>
      <c r="B71" s="30" t="s">
        <v>213</v>
      </c>
      <c r="C71" s="27">
        <f>C72</f>
        <v>0</v>
      </c>
      <c r="D71" s="27">
        <f t="shared" ref="D71:E71" si="28">D72</f>
        <v>0</v>
      </c>
      <c r="E71" s="27">
        <f t="shared" si="28"/>
        <v>0</v>
      </c>
      <c r="F71" s="8" t="e">
        <f t="shared" ref="F71:F126" si="29">E71/C71*100</f>
        <v>#DIV/0!</v>
      </c>
      <c r="G71" s="8" t="e">
        <f t="shared" ref="G71:G131" si="30">E71/D71*100</f>
        <v>#DIV/0!</v>
      </c>
      <c r="H71" s="9"/>
      <c r="I71" s="6"/>
    </row>
    <row r="72" spans="1:9" s="2" customFormat="1" ht="78.75" hidden="1" x14ac:dyDescent="0.25">
      <c r="A72" s="10" t="s">
        <v>24</v>
      </c>
      <c r="B72" s="30" t="s">
        <v>216</v>
      </c>
      <c r="C72" s="27">
        <v>0</v>
      </c>
      <c r="D72" s="27">
        <v>0</v>
      </c>
      <c r="E72" s="12">
        <v>0</v>
      </c>
      <c r="F72" s="8" t="e">
        <f t="shared" si="29"/>
        <v>#DIV/0!</v>
      </c>
      <c r="G72" s="8" t="e">
        <f t="shared" si="30"/>
        <v>#DIV/0!</v>
      </c>
      <c r="H72" s="9"/>
      <c r="I72" s="6"/>
    </row>
    <row r="73" spans="1:9" s="2" customFormat="1" ht="47.25" x14ac:dyDescent="0.25">
      <c r="A73" s="10" t="s">
        <v>64</v>
      </c>
      <c r="B73" s="30" t="s">
        <v>274</v>
      </c>
      <c r="C73" s="27">
        <f>C74</f>
        <v>3846.4</v>
      </c>
      <c r="D73" s="27">
        <f t="shared" ref="D73:E73" si="31">D74</f>
        <v>3023.4</v>
      </c>
      <c r="E73" s="27">
        <f t="shared" si="31"/>
        <v>3397.2</v>
      </c>
      <c r="F73" s="8">
        <f t="shared" si="29"/>
        <v>88.321547420965047</v>
      </c>
      <c r="G73" s="8">
        <f t="shared" si="30"/>
        <v>112.36356419924587</v>
      </c>
      <c r="H73" s="9" t="s">
        <v>279</v>
      </c>
      <c r="I73" s="6"/>
    </row>
    <row r="74" spans="1:9" s="2" customFormat="1" ht="31.5" x14ac:dyDescent="0.25">
      <c r="A74" s="10" t="s">
        <v>25</v>
      </c>
      <c r="B74" s="30" t="s">
        <v>218</v>
      </c>
      <c r="C74" s="12">
        <v>3846.4</v>
      </c>
      <c r="D74" s="12">
        <v>3023.4</v>
      </c>
      <c r="E74" s="12">
        <v>3397.2</v>
      </c>
      <c r="F74" s="8">
        <f t="shared" si="29"/>
        <v>88.321547420965047</v>
      </c>
      <c r="G74" s="8">
        <f t="shared" si="30"/>
        <v>112.36356419924587</v>
      </c>
      <c r="H74" s="9"/>
      <c r="I74" s="6"/>
    </row>
    <row r="75" spans="1:9" s="2" customFormat="1" ht="110.25" x14ac:dyDescent="0.25">
      <c r="A75" s="10" t="s">
        <v>65</v>
      </c>
      <c r="B75" s="30" t="s">
        <v>214</v>
      </c>
      <c r="C75" s="12">
        <f>C76</f>
        <v>2209.4</v>
      </c>
      <c r="D75" s="12">
        <f t="shared" ref="D75:E75" si="32">D76</f>
        <v>2773.2</v>
      </c>
      <c r="E75" s="12">
        <f t="shared" si="32"/>
        <v>2930.5</v>
      </c>
      <c r="F75" s="8">
        <f t="shared" si="29"/>
        <v>132.63782022268489</v>
      </c>
      <c r="G75" s="8">
        <f t="shared" si="30"/>
        <v>105.67214769940863</v>
      </c>
      <c r="H75" s="9" t="s">
        <v>379</v>
      </c>
      <c r="I75" s="6"/>
    </row>
    <row r="76" spans="1:9" s="2" customFormat="1" ht="78.75" x14ac:dyDescent="0.25">
      <c r="A76" s="10" t="s">
        <v>66</v>
      </c>
      <c r="B76" s="30" t="s">
        <v>270</v>
      </c>
      <c r="C76" s="12">
        <f>C77</f>
        <v>2209.4</v>
      </c>
      <c r="D76" s="12">
        <f t="shared" ref="D76:E76" si="33">D77</f>
        <v>2773.2</v>
      </c>
      <c r="E76" s="12">
        <f t="shared" si="33"/>
        <v>2930.5</v>
      </c>
      <c r="F76" s="8">
        <f t="shared" si="29"/>
        <v>132.63782022268489</v>
      </c>
      <c r="G76" s="8">
        <f t="shared" si="30"/>
        <v>105.67214769940863</v>
      </c>
      <c r="H76" s="9"/>
      <c r="I76" s="6"/>
    </row>
    <row r="77" spans="1:9" s="2" customFormat="1" ht="78.75" x14ac:dyDescent="0.25">
      <c r="A77" s="10" t="s">
        <v>26</v>
      </c>
      <c r="B77" s="30" t="s">
        <v>217</v>
      </c>
      <c r="C77" s="27">
        <v>2209.4</v>
      </c>
      <c r="D77" s="27">
        <v>2773.2</v>
      </c>
      <c r="E77" s="12">
        <v>2930.5</v>
      </c>
      <c r="F77" s="8">
        <f t="shared" si="29"/>
        <v>132.63782022268489</v>
      </c>
      <c r="G77" s="8">
        <f t="shared" si="30"/>
        <v>105.67214769940863</v>
      </c>
      <c r="H77" s="9"/>
      <c r="I77" s="6"/>
    </row>
    <row r="78" spans="1:9" s="2" customFormat="1" x14ac:dyDescent="0.25">
      <c r="A78" s="22" t="s">
        <v>27</v>
      </c>
      <c r="B78" s="30" t="s">
        <v>145</v>
      </c>
      <c r="C78" s="27">
        <f>C79</f>
        <v>1111.6000000000001</v>
      </c>
      <c r="D78" s="27">
        <f t="shared" ref="D78:E78" si="34">D79</f>
        <v>3111.5</v>
      </c>
      <c r="E78" s="27">
        <f t="shared" si="34"/>
        <v>2904.4</v>
      </c>
      <c r="F78" s="8">
        <f t="shared" si="29"/>
        <v>261.28103634400861</v>
      </c>
      <c r="G78" s="8">
        <f t="shared" si="30"/>
        <v>93.344046279929287</v>
      </c>
      <c r="H78" s="9"/>
      <c r="I78" s="6"/>
    </row>
    <row r="79" spans="1:9" s="2" customFormat="1" x14ac:dyDescent="0.25">
      <c r="A79" s="22" t="s">
        <v>90</v>
      </c>
      <c r="B79" s="30" t="s">
        <v>127</v>
      </c>
      <c r="C79" s="27">
        <f>C80+C82+C81+C85</f>
        <v>1111.6000000000001</v>
      </c>
      <c r="D79" s="27">
        <f>D80+D81+D82+D85</f>
        <v>3111.5</v>
      </c>
      <c r="E79" s="27">
        <f>E80+E81+E82+E85</f>
        <v>2904.4</v>
      </c>
      <c r="F79" s="8">
        <f t="shared" si="29"/>
        <v>261.28103634400861</v>
      </c>
      <c r="G79" s="8">
        <f t="shared" si="30"/>
        <v>93.344046279929287</v>
      </c>
      <c r="H79" s="9"/>
      <c r="I79" s="6"/>
    </row>
    <row r="80" spans="1:9" s="2" customFormat="1" ht="47.25" x14ac:dyDescent="0.25">
      <c r="A80" s="16" t="s">
        <v>52</v>
      </c>
      <c r="B80" s="30" t="s">
        <v>219</v>
      </c>
      <c r="C80" s="27">
        <v>84.5</v>
      </c>
      <c r="D80" s="27">
        <v>1508.9</v>
      </c>
      <c r="E80" s="12">
        <v>1463.7</v>
      </c>
      <c r="F80" s="8">
        <f t="shared" si="29"/>
        <v>1732.189349112426</v>
      </c>
      <c r="G80" s="8">
        <f t="shared" si="30"/>
        <v>97.004440320763464</v>
      </c>
      <c r="H80" s="9" t="s">
        <v>371</v>
      </c>
      <c r="I80" s="6"/>
    </row>
    <row r="81" spans="1:9" s="2" customFormat="1" ht="63" x14ac:dyDescent="0.25">
      <c r="A81" s="16" t="s">
        <v>53</v>
      </c>
      <c r="B81" s="30" t="s">
        <v>220</v>
      </c>
      <c r="C81" s="27">
        <v>5.6</v>
      </c>
      <c r="D81" s="27">
        <v>58.5</v>
      </c>
      <c r="E81" s="12">
        <v>55.7</v>
      </c>
      <c r="F81" s="8">
        <f t="shared" si="29"/>
        <v>994.64285714285734</v>
      </c>
      <c r="G81" s="8">
        <f t="shared" si="30"/>
        <v>95.213675213675216</v>
      </c>
      <c r="H81" s="9" t="s">
        <v>372</v>
      </c>
      <c r="I81" s="6"/>
    </row>
    <row r="82" spans="1:9" s="2" customFormat="1" x14ac:dyDescent="0.25">
      <c r="A82" s="16" t="s">
        <v>222</v>
      </c>
      <c r="B82" s="30" t="s">
        <v>221</v>
      </c>
      <c r="C82" s="27">
        <f>C83+C84</f>
        <v>873.7</v>
      </c>
      <c r="D82" s="27">
        <f t="shared" ref="D82:E82" si="35">D83+D84</f>
        <v>1982.9</v>
      </c>
      <c r="E82" s="27">
        <f t="shared" si="35"/>
        <v>1822.8000000000002</v>
      </c>
      <c r="F82" s="8">
        <f t="shared" si="29"/>
        <v>208.62996451871351</v>
      </c>
      <c r="G82" s="8">
        <f t="shared" si="30"/>
        <v>91.925967018003945</v>
      </c>
      <c r="H82" s="9"/>
      <c r="I82" s="6"/>
    </row>
    <row r="83" spans="1:9" s="2" customFormat="1" ht="63" x14ac:dyDescent="0.25">
      <c r="A83" s="49" t="s">
        <v>223</v>
      </c>
      <c r="B83" s="30" t="s">
        <v>224</v>
      </c>
      <c r="C83" s="27">
        <v>873.7</v>
      </c>
      <c r="D83" s="27">
        <v>1023.3</v>
      </c>
      <c r="E83" s="12">
        <v>863.2</v>
      </c>
      <c r="F83" s="8">
        <f t="shared" si="29"/>
        <v>98.798214490099582</v>
      </c>
      <c r="G83" s="8">
        <f t="shared" si="30"/>
        <v>84.354539235805731</v>
      </c>
      <c r="H83" s="9" t="s">
        <v>372</v>
      </c>
      <c r="I83" s="6"/>
    </row>
    <row r="84" spans="1:9" s="2" customFormat="1" ht="63" x14ac:dyDescent="0.25">
      <c r="A84" s="16" t="s">
        <v>225</v>
      </c>
      <c r="B84" s="30" t="s">
        <v>226</v>
      </c>
      <c r="C84" s="27">
        <v>0</v>
      </c>
      <c r="D84" s="27">
        <v>959.6</v>
      </c>
      <c r="E84" s="12">
        <v>959.6</v>
      </c>
      <c r="F84" s="8" t="s">
        <v>152</v>
      </c>
      <c r="G84" s="8">
        <f t="shared" si="30"/>
        <v>100</v>
      </c>
      <c r="H84" s="9" t="s">
        <v>369</v>
      </c>
      <c r="I84" s="6"/>
    </row>
    <row r="85" spans="1:9" s="2" customFormat="1" ht="47.25" x14ac:dyDescent="0.25">
      <c r="A85" s="16" t="s">
        <v>54</v>
      </c>
      <c r="B85" s="30" t="s">
        <v>227</v>
      </c>
      <c r="C85" s="27">
        <v>147.80000000000001</v>
      </c>
      <c r="D85" s="27">
        <v>-438.8</v>
      </c>
      <c r="E85" s="12">
        <v>-437.8</v>
      </c>
      <c r="F85" s="8">
        <f t="shared" si="29"/>
        <v>-296.21109607577807</v>
      </c>
      <c r="G85" s="8">
        <f t="shared" si="30"/>
        <v>99.772105742935281</v>
      </c>
      <c r="H85" s="9" t="s">
        <v>370</v>
      </c>
      <c r="I85" s="6"/>
    </row>
    <row r="86" spans="1:9" s="2" customFormat="1" ht="31.5" x14ac:dyDescent="0.25">
      <c r="A86" s="31" t="s">
        <v>67</v>
      </c>
      <c r="B86" s="32" t="s">
        <v>128</v>
      </c>
      <c r="C86" s="27">
        <f>C87</f>
        <v>527.5</v>
      </c>
      <c r="D86" s="27">
        <f t="shared" ref="D86:E86" si="36">D87</f>
        <v>344</v>
      </c>
      <c r="E86" s="27">
        <f t="shared" si="36"/>
        <v>343</v>
      </c>
      <c r="F86" s="8">
        <f t="shared" si="29"/>
        <v>65.023696682464461</v>
      </c>
      <c r="G86" s="8">
        <f t="shared" si="30"/>
        <v>99.70930232558139</v>
      </c>
      <c r="H86" s="9"/>
      <c r="I86" s="6"/>
    </row>
    <row r="87" spans="1:9" s="2" customFormat="1" ht="31.5" x14ac:dyDescent="0.25">
      <c r="A87" s="31" t="s">
        <v>91</v>
      </c>
      <c r="B87" s="32" t="s">
        <v>128</v>
      </c>
      <c r="C87" s="27">
        <f>C88+C91</f>
        <v>527.5</v>
      </c>
      <c r="D87" s="27">
        <f t="shared" ref="D87:E87" si="37">D88+D91</f>
        <v>344</v>
      </c>
      <c r="E87" s="27">
        <f t="shared" si="37"/>
        <v>343</v>
      </c>
      <c r="F87" s="8">
        <f t="shared" si="29"/>
        <v>65.023696682464461</v>
      </c>
      <c r="G87" s="8">
        <f t="shared" si="30"/>
        <v>99.70930232558139</v>
      </c>
      <c r="H87" s="9"/>
      <c r="I87" s="6"/>
    </row>
    <row r="88" spans="1:9" s="2" customFormat="1" x14ac:dyDescent="0.25">
      <c r="A88" s="31" t="s">
        <v>68</v>
      </c>
      <c r="B88" s="32" t="s">
        <v>246</v>
      </c>
      <c r="C88" s="27">
        <f>C89</f>
        <v>1.3</v>
      </c>
      <c r="D88" s="27">
        <f t="shared" ref="D88:E89" si="38">D89</f>
        <v>5.4</v>
      </c>
      <c r="E88" s="27">
        <f t="shared" si="38"/>
        <v>4.4000000000000004</v>
      </c>
      <c r="F88" s="8">
        <f t="shared" si="29"/>
        <v>338.46153846153845</v>
      </c>
      <c r="G88" s="8">
        <f t="shared" si="30"/>
        <v>81.481481481481495</v>
      </c>
      <c r="H88" s="9"/>
      <c r="I88" s="6"/>
    </row>
    <row r="89" spans="1:9" s="2" customFormat="1" x14ac:dyDescent="0.25">
      <c r="A89" s="31" t="s">
        <v>69</v>
      </c>
      <c r="B89" s="32" t="s">
        <v>247</v>
      </c>
      <c r="C89" s="27">
        <f>C90</f>
        <v>1.3</v>
      </c>
      <c r="D89" s="27">
        <f>D90</f>
        <v>5.4</v>
      </c>
      <c r="E89" s="27">
        <f t="shared" si="38"/>
        <v>4.4000000000000004</v>
      </c>
      <c r="F89" s="8">
        <f t="shared" si="29"/>
        <v>338.46153846153845</v>
      </c>
      <c r="G89" s="8">
        <f t="shared" si="30"/>
        <v>81.481481481481495</v>
      </c>
      <c r="H89" s="9"/>
      <c r="I89" s="6"/>
    </row>
    <row r="90" spans="1:9" s="2" customFormat="1" ht="31.5" x14ac:dyDescent="0.25">
      <c r="A90" s="31" t="s">
        <v>28</v>
      </c>
      <c r="B90" s="32" t="s">
        <v>228</v>
      </c>
      <c r="C90" s="27">
        <v>1.3</v>
      </c>
      <c r="D90" s="27">
        <v>5.4</v>
      </c>
      <c r="E90" s="12">
        <v>4.4000000000000004</v>
      </c>
      <c r="F90" s="8">
        <f t="shared" si="29"/>
        <v>338.46153846153845</v>
      </c>
      <c r="G90" s="8">
        <f t="shared" si="30"/>
        <v>81.481481481481495</v>
      </c>
      <c r="H90" s="9"/>
      <c r="I90" s="6"/>
    </row>
    <row r="91" spans="1:9" s="2" customFormat="1" ht="113.25" customHeight="1" x14ac:dyDescent="0.25">
      <c r="A91" s="31" t="s">
        <v>70</v>
      </c>
      <c r="B91" s="32" t="s">
        <v>248</v>
      </c>
      <c r="C91" s="27">
        <f>C92</f>
        <v>526.20000000000005</v>
      </c>
      <c r="D91" s="27">
        <f t="shared" ref="D91:E92" si="39">D92</f>
        <v>338.6</v>
      </c>
      <c r="E91" s="27">
        <f t="shared" si="39"/>
        <v>338.6</v>
      </c>
      <c r="F91" s="8">
        <f t="shared" si="29"/>
        <v>64.348156594450785</v>
      </c>
      <c r="G91" s="8">
        <f t="shared" si="30"/>
        <v>100</v>
      </c>
      <c r="H91" s="9" t="s">
        <v>379</v>
      </c>
      <c r="I91" s="6"/>
    </row>
    <row r="92" spans="1:9" s="2" customFormat="1" x14ac:dyDescent="0.25">
      <c r="A92" s="31" t="s">
        <v>71</v>
      </c>
      <c r="B92" s="32" t="s">
        <v>249</v>
      </c>
      <c r="C92" s="27">
        <f>C93</f>
        <v>526.20000000000005</v>
      </c>
      <c r="D92" s="27">
        <f t="shared" si="39"/>
        <v>338.6</v>
      </c>
      <c r="E92" s="27">
        <f t="shared" si="39"/>
        <v>338.6</v>
      </c>
      <c r="F92" s="8">
        <f t="shared" si="29"/>
        <v>64.348156594450785</v>
      </c>
      <c r="G92" s="8">
        <f t="shared" si="30"/>
        <v>100</v>
      </c>
      <c r="H92" s="9"/>
      <c r="I92" s="6"/>
    </row>
    <row r="93" spans="1:9" s="2" customFormat="1" x14ac:dyDescent="0.25">
      <c r="A93" s="31" t="s">
        <v>29</v>
      </c>
      <c r="B93" s="32" t="s">
        <v>229</v>
      </c>
      <c r="C93" s="27">
        <v>526.20000000000005</v>
      </c>
      <c r="D93" s="27">
        <v>338.6</v>
      </c>
      <c r="E93" s="12">
        <v>338.6</v>
      </c>
      <c r="F93" s="8">
        <f t="shared" si="29"/>
        <v>64.348156594450785</v>
      </c>
      <c r="G93" s="8">
        <f t="shared" si="30"/>
        <v>100</v>
      </c>
      <c r="H93" s="9"/>
      <c r="I93" s="6"/>
    </row>
    <row r="94" spans="1:9" s="2" customFormat="1" ht="31.5" x14ac:dyDescent="0.25">
      <c r="A94" s="25" t="s">
        <v>30</v>
      </c>
      <c r="B94" s="26" t="s">
        <v>129</v>
      </c>
      <c r="C94" s="27">
        <f>C96+C100</f>
        <v>1625.6999999999998</v>
      </c>
      <c r="D94" s="27">
        <f t="shared" ref="D94:E94" si="40">D96+D100</f>
        <v>3175.9</v>
      </c>
      <c r="E94" s="27">
        <f t="shared" si="40"/>
        <v>4526.4000000000005</v>
      </c>
      <c r="F94" s="8">
        <f t="shared" si="29"/>
        <v>278.42775419819162</v>
      </c>
      <c r="G94" s="8">
        <f t="shared" si="30"/>
        <v>142.52337919959697</v>
      </c>
      <c r="H94" s="9"/>
      <c r="I94" s="6"/>
    </row>
    <row r="95" spans="1:9" s="2" customFormat="1" x14ac:dyDescent="0.25">
      <c r="A95" s="25" t="s">
        <v>92</v>
      </c>
      <c r="B95" s="26" t="s">
        <v>129</v>
      </c>
      <c r="C95" s="27">
        <f>C96+C100</f>
        <v>1625.6999999999998</v>
      </c>
      <c r="D95" s="27">
        <f t="shared" ref="D95:E95" si="41">D96+D100</f>
        <v>3175.9</v>
      </c>
      <c r="E95" s="27">
        <f t="shared" si="41"/>
        <v>4526.4000000000005</v>
      </c>
      <c r="F95" s="8">
        <f t="shared" si="29"/>
        <v>278.42775419819162</v>
      </c>
      <c r="G95" s="8">
        <f t="shared" si="30"/>
        <v>142.52337919959697</v>
      </c>
      <c r="H95" s="21"/>
      <c r="I95" s="6"/>
    </row>
    <row r="96" spans="1:9" s="2" customFormat="1" ht="78.75" x14ac:dyDescent="0.25">
      <c r="A96" s="25" t="s">
        <v>72</v>
      </c>
      <c r="B96" s="26" t="s">
        <v>271</v>
      </c>
      <c r="C96" s="27">
        <f>C97</f>
        <v>195.6</v>
      </c>
      <c r="D96" s="27">
        <f t="shared" ref="D96:E97" si="42">D97</f>
        <v>148.80000000000001</v>
      </c>
      <c r="E96" s="27">
        <f t="shared" si="42"/>
        <v>148.80000000000001</v>
      </c>
      <c r="F96" s="8">
        <f t="shared" si="29"/>
        <v>76.073619631901849</v>
      </c>
      <c r="G96" s="8">
        <f t="shared" si="30"/>
        <v>100</v>
      </c>
      <c r="H96" s="20" t="s">
        <v>380</v>
      </c>
      <c r="I96" s="6"/>
    </row>
    <row r="97" spans="1:9" s="2" customFormat="1" ht="94.5" x14ac:dyDescent="0.25">
      <c r="A97" s="25" t="s">
        <v>73</v>
      </c>
      <c r="B97" s="26" t="s">
        <v>230</v>
      </c>
      <c r="C97" s="27">
        <f>C98</f>
        <v>195.6</v>
      </c>
      <c r="D97" s="27">
        <f t="shared" si="42"/>
        <v>148.80000000000001</v>
      </c>
      <c r="E97" s="27">
        <f t="shared" si="42"/>
        <v>148.80000000000001</v>
      </c>
      <c r="F97" s="8">
        <f t="shared" si="29"/>
        <v>76.073619631901849</v>
      </c>
      <c r="G97" s="8">
        <f t="shared" si="30"/>
        <v>100</v>
      </c>
      <c r="H97" s="9"/>
      <c r="I97" s="6"/>
    </row>
    <row r="98" spans="1:9" s="2" customFormat="1" ht="78.75" x14ac:dyDescent="0.25">
      <c r="A98" s="10" t="s">
        <v>31</v>
      </c>
      <c r="B98" s="26" t="s">
        <v>231</v>
      </c>
      <c r="C98" s="27">
        <v>195.6</v>
      </c>
      <c r="D98" s="27">
        <v>148.80000000000001</v>
      </c>
      <c r="E98" s="12">
        <v>148.80000000000001</v>
      </c>
      <c r="F98" s="8">
        <f t="shared" si="29"/>
        <v>76.073619631901849</v>
      </c>
      <c r="G98" s="8">
        <f t="shared" si="30"/>
        <v>100</v>
      </c>
      <c r="H98" s="9"/>
      <c r="I98" s="6"/>
    </row>
    <row r="99" spans="1:9" s="2" customFormat="1" ht="78.75" hidden="1" x14ac:dyDescent="0.25">
      <c r="A99" s="10" t="s">
        <v>32</v>
      </c>
      <c r="B99" s="26" t="s">
        <v>231</v>
      </c>
      <c r="C99" s="27">
        <v>0</v>
      </c>
      <c r="D99" s="27"/>
      <c r="E99" s="12"/>
      <c r="F99" s="8" t="e">
        <f t="shared" si="29"/>
        <v>#DIV/0!</v>
      </c>
      <c r="G99" s="8" t="e">
        <f t="shared" si="30"/>
        <v>#DIV/0!</v>
      </c>
      <c r="H99" s="9"/>
      <c r="I99" s="6"/>
    </row>
    <row r="100" spans="1:9" s="2" customFormat="1" ht="94.5" x14ac:dyDescent="0.25">
      <c r="A100" s="10" t="s">
        <v>74</v>
      </c>
      <c r="B100" s="26" t="s">
        <v>272</v>
      </c>
      <c r="C100" s="27">
        <f>C101+C103</f>
        <v>1430.1</v>
      </c>
      <c r="D100" s="27">
        <f t="shared" ref="D100:E100" si="43">D101+D103</f>
        <v>3027.1</v>
      </c>
      <c r="E100" s="27">
        <f t="shared" si="43"/>
        <v>4377.6000000000004</v>
      </c>
      <c r="F100" s="8">
        <f t="shared" si="29"/>
        <v>306.1044682190057</v>
      </c>
      <c r="G100" s="8">
        <f t="shared" si="30"/>
        <v>144.61365663506328</v>
      </c>
      <c r="H100" s="9" t="s">
        <v>280</v>
      </c>
      <c r="I100" s="6"/>
    </row>
    <row r="101" spans="1:9" s="2" customFormat="1" ht="31.5" x14ac:dyDescent="0.25">
      <c r="A101" s="10" t="s">
        <v>75</v>
      </c>
      <c r="B101" s="26" t="s">
        <v>273</v>
      </c>
      <c r="C101" s="27">
        <f>C102</f>
        <v>1430.1</v>
      </c>
      <c r="D101" s="27">
        <f t="shared" ref="D101:E101" si="44">D102</f>
        <v>3027.1</v>
      </c>
      <c r="E101" s="27">
        <f t="shared" si="44"/>
        <v>4377.6000000000004</v>
      </c>
      <c r="F101" s="8">
        <f t="shared" si="29"/>
        <v>306.1044682190057</v>
      </c>
      <c r="G101" s="8">
        <f t="shared" si="30"/>
        <v>144.61365663506328</v>
      </c>
      <c r="H101" s="9"/>
      <c r="I101" s="6"/>
    </row>
    <row r="102" spans="1:9" s="2" customFormat="1" ht="47.25" x14ac:dyDescent="0.25">
      <c r="A102" s="10" t="s">
        <v>33</v>
      </c>
      <c r="B102" s="26" t="s">
        <v>232</v>
      </c>
      <c r="C102" s="27">
        <v>1430.1</v>
      </c>
      <c r="D102" s="27">
        <v>3027.1</v>
      </c>
      <c r="E102" s="12">
        <v>4377.6000000000004</v>
      </c>
      <c r="F102" s="8">
        <f t="shared" si="29"/>
        <v>306.1044682190057</v>
      </c>
      <c r="G102" s="8">
        <f t="shared" si="30"/>
        <v>144.61365663506328</v>
      </c>
      <c r="H102" s="9"/>
      <c r="I102" s="6"/>
    </row>
    <row r="103" spans="1:9" s="2" customFormat="1" ht="47.25" hidden="1" x14ac:dyDescent="0.25">
      <c r="A103" s="10" t="s">
        <v>76</v>
      </c>
      <c r="B103" s="26" t="s">
        <v>233</v>
      </c>
      <c r="C103" s="27">
        <f>C104</f>
        <v>0</v>
      </c>
      <c r="D103" s="27">
        <f t="shared" ref="D103:E103" si="45">D104</f>
        <v>0</v>
      </c>
      <c r="E103" s="27">
        <f t="shared" si="45"/>
        <v>0</v>
      </c>
      <c r="F103" s="8" t="e">
        <f t="shared" si="29"/>
        <v>#DIV/0!</v>
      </c>
      <c r="G103" s="8" t="e">
        <f t="shared" si="30"/>
        <v>#DIV/0!</v>
      </c>
      <c r="H103" s="9" t="s">
        <v>208</v>
      </c>
      <c r="I103" s="6"/>
    </row>
    <row r="104" spans="1:9" s="2" customFormat="1" ht="47.25" hidden="1" x14ac:dyDescent="0.25">
      <c r="A104" s="10" t="s">
        <v>34</v>
      </c>
      <c r="B104" s="26" t="s">
        <v>234</v>
      </c>
      <c r="C104" s="27">
        <v>0</v>
      </c>
      <c r="D104" s="27"/>
      <c r="E104" s="12"/>
      <c r="F104" s="8" t="e">
        <f t="shared" si="29"/>
        <v>#DIV/0!</v>
      </c>
      <c r="G104" s="8" t="e">
        <f t="shared" si="30"/>
        <v>#DIV/0!</v>
      </c>
      <c r="H104" s="9"/>
      <c r="I104" s="6"/>
    </row>
    <row r="105" spans="1:9" s="2" customFormat="1" x14ac:dyDescent="0.25">
      <c r="A105" s="25" t="s">
        <v>35</v>
      </c>
      <c r="B105" s="26" t="s">
        <v>130</v>
      </c>
      <c r="C105" s="27">
        <f>C106</f>
        <v>1308.4000000000001</v>
      </c>
      <c r="D105" s="27">
        <f>D106</f>
        <v>2267.5</v>
      </c>
      <c r="E105" s="27">
        <f>E106</f>
        <v>2569.8000000000002</v>
      </c>
      <c r="F105" s="8">
        <f t="shared" si="29"/>
        <v>196.40782635279729</v>
      </c>
      <c r="G105" s="8">
        <f t="shared" si="30"/>
        <v>113.33186328555678</v>
      </c>
      <c r="H105" s="9"/>
      <c r="I105" s="6"/>
    </row>
    <row r="106" spans="1:9" s="2" customFormat="1" ht="192.75" customHeight="1" x14ac:dyDescent="0.25">
      <c r="A106" s="25" t="s">
        <v>93</v>
      </c>
      <c r="B106" s="26" t="s">
        <v>131</v>
      </c>
      <c r="C106" s="27">
        <f>C107+C118+C120+C125</f>
        <v>1308.4000000000001</v>
      </c>
      <c r="D106" s="27">
        <f>D107+D118+D120+D125</f>
        <v>2267.5</v>
      </c>
      <c r="E106" s="27">
        <f>E107+E118+E120+E125</f>
        <v>2569.8000000000002</v>
      </c>
      <c r="F106" s="8">
        <f t="shared" si="29"/>
        <v>196.40782635279729</v>
      </c>
      <c r="G106" s="8">
        <f t="shared" si="30"/>
        <v>113.33186328555678</v>
      </c>
      <c r="H106" s="9" t="s">
        <v>387</v>
      </c>
      <c r="I106" s="6"/>
    </row>
    <row r="107" spans="1:9" s="2" customFormat="1" ht="34.5" customHeight="1" x14ac:dyDescent="0.25">
      <c r="A107" s="33" t="s">
        <v>291</v>
      </c>
      <c r="B107" s="26" t="s">
        <v>292</v>
      </c>
      <c r="C107" s="27">
        <f>C108+C109+C110+C111+C112+C113+C114+C115+C116+C117</f>
        <v>0</v>
      </c>
      <c r="D107" s="27">
        <f>D108+D109+D110+D111+D112+D113+D114+D115+D116+D117</f>
        <v>1068.1000000000001</v>
      </c>
      <c r="E107" s="27">
        <f>E108+E109+E110+E111+E112+E113+E114+E115+E116+E117</f>
        <v>1082.1000000000001</v>
      </c>
      <c r="F107" s="8" t="s">
        <v>152</v>
      </c>
      <c r="G107" s="8">
        <f t="shared" si="30"/>
        <v>101.31073869487876</v>
      </c>
      <c r="H107" s="9"/>
      <c r="I107" s="6"/>
    </row>
    <row r="108" spans="1:9" s="2" customFormat="1" ht="78.75" x14ac:dyDescent="0.25">
      <c r="A108" s="34" t="s">
        <v>290</v>
      </c>
      <c r="B108" s="26" t="s">
        <v>293</v>
      </c>
      <c r="C108" s="27">
        <v>0</v>
      </c>
      <c r="D108" s="27">
        <v>8.9</v>
      </c>
      <c r="E108" s="12">
        <v>11.3</v>
      </c>
      <c r="F108" s="8" t="s">
        <v>152</v>
      </c>
      <c r="G108" s="8">
        <f t="shared" si="30"/>
        <v>126.96629213483146</v>
      </c>
      <c r="H108" s="9"/>
      <c r="I108" s="6"/>
    </row>
    <row r="109" spans="1:9" s="2" customFormat="1" ht="78.75" x14ac:dyDescent="0.25">
      <c r="A109" s="34" t="s">
        <v>294</v>
      </c>
      <c r="B109" s="26" t="s">
        <v>295</v>
      </c>
      <c r="C109" s="27">
        <v>0</v>
      </c>
      <c r="D109" s="27">
        <v>80.3</v>
      </c>
      <c r="E109" s="12">
        <v>79.900000000000006</v>
      </c>
      <c r="F109" s="8" t="s">
        <v>152</v>
      </c>
      <c r="G109" s="8">
        <f t="shared" si="30"/>
        <v>99.501867995018685</v>
      </c>
      <c r="H109" s="9"/>
      <c r="I109" s="6"/>
    </row>
    <row r="110" spans="1:9" s="2" customFormat="1" ht="78.75" x14ac:dyDescent="0.25">
      <c r="A110" s="34" t="s">
        <v>297</v>
      </c>
      <c r="B110" s="26" t="s">
        <v>296</v>
      </c>
      <c r="C110" s="27">
        <v>0</v>
      </c>
      <c r="D110" s="27">
        <v>5.2</v>
      </c>
      <c r="E110" s="12">
        <v>5.9</v>
      </c>
      <c r="F110" s="8" t="s">
        <v>152</v>
      </c>
      <c r="G110" s="8">
        <f t="shared" si="30"/>
        <v>113.46153846153845</v>
      </c>
      <c r="H110" s="9"/>
      <c r="I110" s="6"/>
    </row>
    <row r="111" spans="1:9" s="2" customFormat="1" ht="78.75" x14ac:dyDescent="0.25">
      <c r="A111" s="34" t="s">
        <v>298</v>
      </c>
      <c r="B111" s="26" t="s">
        <v>299</v>
      </c>
      <c r="C111" s="27">
        <v>0</v>
      </c>
      <c r="D111" s="27">
        <v>310.10000000000002</v>
      </c>
      <c r="E111" s="12">
        <v>310.39999999999998</v>
      </c>
      <c r="F111" s="8" t="s">
        <v>152</v>
      </c>
      <c r="G111" s="8">
        <f t="shared" si="30"/>
        <v>100.09674298613349</v>
      </c>
      <c r="H111" s="9"/>
      <c r="I111" s="6"/>
    </row>
    <row r="112" spans="1:9" s="2" customFormat="1" ht="79.5" customHeight="1" x14ac:dyDescent="0.25">
      <c r="A112" s="34" t="s">
        <v>338</v>
      </c>
      <c r="B112" s="26" t="s">
        <v>339</v>
      </c>
      <c r="C112" s="27">
        <v>0</v>
      </c>
      <c r="D112" s="27">
        <v>1.5</v>
      </c>
      <c r="E112" s="12">
        <v>1.5</v>
      </c>
      <c r="F112" s="8" t="s">
        <v>152</v>
      </c>
      <c r="G112" s="8">
        <f t="shared" si="30"/>
        <v>100</v>
      </c>
      <c r="H112" s="9"/>
      <c r="I112" s="6"/>
    </row>
    <row r="113" spans="1:9" s="2" customFormat="1" ht="78.75" x14ac:dyDescent="0.25">
      <c r="A113" s="34" t="s">
        <v>300</v>
      </c>
      <c r="B113" s="26" t="s">
        <v>301</v>
      </c>
      <c r="C113" s="27">
        <v>0</v>
      </c>
      <c r="D113" s="27">
        <v>4.5</v>
      </c>
      <c r="E113" s="12">
        <v>4</v>
      </c>
      <c r="F113" s="8" t="s">
        <v>152</v>
      </c>
      <c r="G113" s="8">
        <f t="shared" si="30"/>
        <v>88.888888888888886</v>
      </c>
      <c r="H113" s="9"/>
      <c r="I113" s="6"/>
    </row>
    <row r="114" spans="1:9" s="2" customFormat="1" ht="78.75" x14ac:dyDescent="0.25">
      <c r="A114" s="34" t="s">
        <v>302</v>
      </c>
      <c r="B114" s="26" t="s">
        <v>303</v>
      </c>
      <c r="C114" s="27">
        <v>0</v>
      </c>
      <c r="D114" s="27">
        <v>2.6</v>
      </c>
      <c r="E114" s="12">
        <v>2.5</v>
      </c>
      <c r="F114" s="8" t="s">
        <v>152</v>
      </c>
      <c r="G114" s="8">
        <f t="shared" si="30"/>
        <v>96.153846153846146</v>
      </c>
      <c r="H114" s="9"/>
      <c r="I114" s="6"/>
    </row>
    <row r="115" spans="1:9" s="2" customFormat="1" ht="78.75" x14ac:dyDescent="0.25">
      <c r="A115" s="34" t="s">
        <v>304</v>
      </c>
      <c r="B115" s="26" t="s">
        <v>305</v>
      </c>
      <c r="C115" s="27">
        <v>0</v>
      </c>
      <c r="D115" s="27">
        <v>2</v>
      </c>
      <c r="E115" s="12">
        <v>2.5</v>
      </c>
      <c r="F115" s="8" t="s">
        <v>152</v>
      </c>
      <c r="G115" s="8">
        <f t="shared" si="30"/>
        <v>125</v>
      </c>
      <c r="H115" s="9"/>
      <c r="I115" s="6"/>
    </row>
    <row r="116" spans="1:9" s="2" customFormat="1" ht="78.75" x14ac:dyDescent="0.25">
      <c r="A116" s="34" t="s">
        <v>306</v>
      </c>
      <c r="B116" s="26" t="s">
        <v>307</v>
      </c>
      <c r="C116" s="27">
        <v>0</v>
      </c>
      <c r="D116" s="27">
        <v>552.70000000000005</v>
      </c>
      <c r="E116" s="12">
        <v>533.70000000000005</v>
      </c>
      <c r="F116" s="8" t="s">
        <v>152</v>
      </c>
      <c r="G116" s="8">
        <f t="shared" si="30"/>
        <v>96.562330378143656</v>
      </c>
      <c r="H116" s="9"/>
      <c r="I116" s="6"/>
    </row>
    <row r="117" spans="1:9" s="2" customFormat="1" ht="78.75" x14ac:dyDescent="0.25">
      <c r="A117" s="34" t="s">
        <v>308</v>
      </c>
      <c r="B117" s="26" t="s">
        <v>309</v>
      </c>
      <c r="C117" s="27">
        <v>0</v>
      </c>
      <c r="D117" s="27">
        <v>100.3</v>
      </c>
      <c r="E117" s="12">
        <v>130.4</v>
      </c>
      <c r="F117" s="8" t="s">
        <v>152</v>
      </c>
      <c r="G117" s="8">
        <f t="shared" si="30"/>
        <v>130.00997008973081</v>
      </c>
      <c r="H117" s="9"/>
      <c r="I117" s="6"/>
    </row>
    <row r="118" spans="1:9" s="2" customFormat="1" ht="35.25" customHeight="1" x14ac:dyDescent="0.25">
      <c r="A118" s="34" t="s">
        <v>310</v>
      </c>
      <c r="B118" s="26" t="s">
        <v>311</v>
      </c>
      <c r="C118" s="27">
        <f>C119</f>
        <v>10.8</v>
      </c>
      <c r="D118" s="27">
        <f>D119</f>
        <v>5.6</v>
      </c>
      <c r="E118" s="27">
        <f>E119</f>
        <v>3.1</v>
      </c>
      <c r="F118" s="8">
        <f t="shared" si="29"/>
        <v>28.703703703703702</v>
      </c>
      <c r="G118" s="8">
        <f t="shared" si="30"/>
        <v>55.357142857142861</v>
      </c>
      <c r="H118" s="9"/>
      <c r="I118" s="6"/>
    </row>
    <row r="119" spans="1:9" s="2" customFormat="1" ht="49.5" customHeight="1" x14ac:dyDescent="0.25">
      <c r="A119" s="34" t="s">
        <v>312</v>
      </c>
      <c r="B119" s="26" t="s">
        <v>313</v>
      </c>
      <c r="C119" s="27">
        <v>10.8</v>
      </c>
      <c r="D119" s="27">
        <v>5.6</v>
      </c>
      <c r="E119" s="12">
        <v>3.1</v>
      </c>
      <c r="F119" s="8">
        <f t="shared" si="29"/>
        <v>28.703703703703702</v>
      </c>
      <c r="G119" s="8">
        <f t="shared" si="30"/>
        <v>55.357142857142861</v>
      </c>
      <c r="H119" s="9"/>
      <c r="I119" s="6"/>
    </row>
    <row r="120" spans="1:9" s="2" customFormat="1" ht="114" customHeight="1" x14ac:dyDescent="0.25">
      <c r="A120" s="34" t="s">
        <v>314</v>
      </c>
      <c r="B120" s="26" t="s">
        <v>316</v>
      </c>
      <c r="C120" s="27">
        <f>C121+C123</f>
        <v>1296.2</v>
      </c>
      <c r="D120" s="27">
        <f>D121+D123</f>
        <v>381.3</v>
      </c>
      <c r="E120" s="27">
        <f>E121+E123</f>
        <v>671.5</v>
      </c>
      <c r="F120" s="8">
        <f t="shared" si="29"/>
        <v>51.805276963431567</v>
      </c>
      <c r="G120" s="8">
        <f t="shared" si="30"/>
        <v>176.10805140309466</v>
      </c>
      <c r="H120" s="9"/>
      <c r="I120" s="6"/>
    </row>
    <row r="121" spans="1:9" s="2" customFormat="1" ht="56.25" customHeight="1" x14ac:dyDescent="0.25">
      <c r="A121" s="34" t="s">
        <v>315</v>
      </c>
      <c r="B121" s="26" t="s">
        <v>317</v>
      </c>
      <c r="C121" s="27">
        <f>C122</f>
        <v>917</v>
      </c>
      <c r="D121" s="27">
        <f>D122</f>
        <v>54.8</v>
      </c>
      <c r="E121" s="27">
        <f>E122</f>
        <v>57.1</v>
      </c>
      <c r="F121" s="8">
        <f t="shared" si="29"/>
        <v>6.2268266085059985</v>
      </c>
      <c r="G121" s="8">
        <f t="shared" si="30"/>
        <v>104.19708029197081</v>
      </c>
      <c r="H121" s="9"/>
      <c r="I121" s="6"/>
    </row>
    <row r="122" spans="1:9" s="2" customFormat="1" ht="66.75" customHeight="1" x14ac:dyDescent="0.25">
      <c r="A122" s="34" t="s">
        <v>318</v>
      </c>
      <c r="B122" s="26" t="s">
        <v>319</v>
      </c>
      <c r="C122" s="27">
        <v>917</v>
      </c>
      <c r="D122" s="27">
        <v>54.8</v>
      </c>
      <c r="E122" s="12">
        <v>57.1</v>
      </c>
      <c r="F122" s="8">
        <f t="shared" si="29"/>
        <v>6.2268266085059985</v>
      </c>
      <c r="G122" s="8">
        <f t="shared" si="30"/>
        <v>104.19708029197081</v>
      </c>
      <c r="H122" s="9"/>
      <c r="I122" s="6"/>
    </row>
    <row r="123" spans="1:9" s="2" customFormat="1" ht="78.75" x14ac:dyDescent="0.25">
      <c r="A123" s="34" t="s">
        <v>320</v>
      </c>
      <c r="B123" s="26" t="s">
        <v>321</v>
      </c>
      <c r="C123" s="27">
        <f>C124</f>
        <v>379.2</v>
      </c>
      <c r="D123" s="27">
        <f>D124</f>
        <v>326.5</v>
      </c>
      <c r="E123" s="27">
        <f>E124</f>
        <v>614.4</v>
      </c>
      <c r="F123" s="8">
        <f t="shared" si="29"/>
        <v>162.02531645569621</v>
      </c>
      <c r="G123" s="8">
        <f t="shared" si="30"/>
        <v>188.17764165390506</v>
      </c>
      <c r="H123" s="9"/>
      <c r="I123" s="6"/>
    </row>
    <row r="124" spans="1:9" s="2" customFormat="1" ht="69" customHeight="1" x14ac:dyDescent="0.25">
      <c r="A124" s="34" t="s">
        <v>322</v>
      </c>
      <c r="B124" s="26" t="s">
        <v>323</v>
      </c>
      <c r="C124" s="27">
        <v>379.2</v>
      </c>
      <c r="D124" s="27">
        <v>326.5</v>
      </c>
      <c r="E124" s="12">
        <v>614.4</v>
      </c>
      <c r="F124" s="8">
        <f t="shared" si="29"/>
        <v>162.02531645569621</v>
      </c>
      <c r="G124" s="8">
        <f t="shared" si="30"/>
        <v>188.17764165390506</v>
      </c>
      <c r="H124" s="9"/>
      <c r="I124" s="6"/>
    </row>
    <row r="125" spans="1:9" s="2" customFormat="1" x14ac:dyDescent="0.25">
      <c r="A125" s="34" t="s">
        <v>324</v>
      </c>
      <c r="B125" s="26" t="s">
        <v>325</v>
      </c>
      <c r="C125" s="27">
        <f>C126+C127+C130</f>
        <v>1.4</v>
      </c>
      <c r="D125" s="27">
        <f>D126+D127+D130</f>
        <v>812.5</v>
      </c>
      <c r="E125" s="27">
        <f>E126+E127+E130</f>
        <v>813.09999999999991</v>
      </c>
      <c r="F125" s="8">
        <f t="shared" si="29"/>
        <v>58078.57142857142</v>
      </c>
      <c r="G125" s="8">
        <f t="shared" si="30"/>
        <v>100.07384615384613</v>
      </c>
      <c r="H125" s="9"/>
      <c r="I125" s="6"/>
    </row>
    <row r="126" spans="1:9" s="2" customFormat="1" ht="144.75" customHeight="1" x14ac:dyDescent="0.25">
      <c r="A126" s="34" t="s">
        <v>326</v>
      </c>
      <c r="B126" s="26" t="s">
        <v>327</v>
      </c>
      <c r="C126" s="27">
        <v>1.4</v>
      </c>
      <c r="D126" s="27">
        <v>0</v>
      </c>
      <c r="E126" s="12">
        <v>0</v>
      </c>
      <c r="F126" s="8">
        <f t="shared" si="29"/>
        <v>0</v>
      </c>
      <c r="G126" s="8" t="s">
        <v>152</v>
      </c>
      <c r="H126" s="9"/>
      <c r="I126" s="6"/>
    </row>
    <row r="127" spans="1:9" s="2" customFormat="1" ht="50.25" customHeight="1" x14ac:dyDescent="0.25">
      <c r="A127" s="34" t="s">
        <v>328</v>
      </c>
      <c r="B127" s="26" t="s">
        <v>329</v>
      </c>
      <c r="C127" s="27">
        <v>0</v>
      </c>
      <c r="D127" s="27">
        <f>D128+D129</f>
        <v>602.79999999999995</v>
      </c>
      <c r="E127" s="27">
        <f>E128+E129</f>
        <v>603.4</v>
      </c>
      <c r="F127" s="8" t="s">
        <v>152</v>
      </c>
      <c r="G127" s="8">
        <f t="shared" si="30"/>
        <v>100.09953550099536</v>
      </c>
      <c r="H127" s="9"/>
      <c r="I127" s="6"/>
    </row>
    <row r="128" spans="1:9" s="2" customFormat="1" ht="63" x14ac:dyDescent="0.25">
      <c r="A128" s="34" t="s">
        <v>330</v>
      </c>
      <c r="B128" s="26" t="s">
        <v>331</v>
      </c>
      <c r="C128" s="27">
        <v>0</v>
      </c>
      <c r="D128" s="27">
        <v>590.5</v>
      </c>
      <c r="E128" s="12">
        <v>587.79999999999995</v>
      </c>
      <c r="F128" s="8" t="s">
        <v>152</v>
      </c>
      <c r="G128" s="8">
        <f t="shared" si="30"/>
        <v>99.542760372565624</v>
      </c>
      <c r="H128" s="9"/>
      <c r="I128" s="6"/>
    </row>
    <row r="129" spans="1:9" s="2" customFormat="1" ht="81.75" customHeight="1" x14ac:dyDescent="0.25">
      <c r="A129" s="34" t="s">
        <v>332</v>
      </c>
      <c r="B129" s="26" t="s">
        <v>333</v>
      </c>
      <c r="C129" s="27">
        <v>0</v>
      </c>
      <c r="D129" s="27">
        <v>12.3</v>
      </c>
      <c r="E129" s="12">
        <v>15.6</v>
      </c>
      <c r="F129" s="8" t="s">
        <v>152</v>
      </c>
      <c r="G129" s="8">
        <f t="shared" si="30"/>
        <v>126.82926829268291</v>
      </c>
      <c r="H129" s="9"/>
      <c r="I129" s="6"/>
    </row>
    <row r="130" spans="1:9" s="2" customFormat="1" ht="17.25" customHeight="1" x14ac:dyDescent="0.25">
      <c r="A130" s="34" t="s">
        <v>334</v>
      </c>
      <c r="B130" s="26" t="s">
        <v>335</v>
      </c>
      <c r="C130" s="27">
        <f>C131</f>
        <v>0</v>
      </c>
      <c r="D130" s="27">
        <f>D131</f>
        <v>209.7</v>
      </c>
      <c r="E130" s="27">
        <f>E131</f>
        <v>209.7</v>
      </c>
      <c r="F130" s="8" t="s">
        <v>152</v>
      </c>
      <c r="G130" s="8">
        <f t="shared" si="30"/>
        <v>100</v>
      </c>
      <c r="H130" s="9"/>
      <c r="I130" s="6"/>
    </row>
    <row r="131" spans="1:9" s="2" customFormat="1" ht="110.25" x14ac:dyDescent="0.25">
      <c r="A131" s="34" t="s">
        <v>336</v>
      </c>
      <c r="B131" s="26" t="s">
        <v>337</v>
      </c>
      <c r="C131" s="27">
        <v>0</v>
      </c>
      <c r="D131" s="27">
        <v>209.7</v>
      </c>
      <c r="E131" s="27">
        <v>209.7</v>
      </c>
      <c r="F131" s="8" t="s">
        <v>152</v>
      </c>
      <c r="G131" s="8">
        <f t="shared" si="30"/>
        <v>100</v>
      </c>
      <c r="H131" s="9"/>
      <c r="I131" s="6"/>
    </row>
    <row r="132" spans="1:9" s="2" customFormat="1" x14ac:dyDescent="0.25">
      <c r="A132" s="25" t="s">
        <v>36</v>
      </c>
      <c r="B132" s="26" t="s">
        <v>132</v>
      </c>
      <c r="C132" s="27">
        <f>C133</f>
        <v>0</v>
      </c>
      <c r="D132" s="27">
        <f t="shared" ref="D132:E133" si="46">D133</f>
        <v>0</v>
      </c>
      <c r="E132" s="27">
        <f t="shared" si="46"/>
        <v>0</v>
      </c>
      <c r="F132" s="8" t="s">
        <v>152</v>
      </c>
      <c r="G132" s="8" t="s">
        <v>152</v>
      </c>
      <c r="H132" s="9"/>
      <c r="I132" s="6"/>
    </row>
    <row r="133" spans="1:9" s="2" customFormat="1" x14ac:dyDescent="0.25">
      <c r="A133" s="25" t="s">
        <v>77</v>
      </c>
      <c r="B133" s="26" t="s">
        <v>133</v>
      </c>
      <c r="C133" s="27">
        <f>C134</f>
        <v>0</v>
      </c>
      <c r="D133" s="27">
        <f t="shared" si="46"/>
        <v>0</v>
      </c>
      <c r="E133" s="27">
        <f t="shared" si="46"/>
        <v>0</v>
      </c>
      <c r="F133" s="8" t="s">
        <v>152</v>
      </c>
      <c r="G133" s="8" t="s">
        <v>152</v>
      </c>
      <c r="H133" s="9"/>
      <c r="I133" s="6"/>
    </row>
    <row r="134" spans="1:9" s="2" customFormat="1" ht="31.5" x14ac:dyDescent="0.25">
      <c r="A134" s="35" t="s">
        <v>37</v>
      </c>
      <c r="B134" s="36" t="s">
        <v>134</v>
      </c>
      <c r="C134" s="27">
        <v>0</v>
      </c>
      <c r="D134" s="27">
        <v>0</v>
      </c>
      <c r="E134" s="12">
        <v>0</v>
      </c>
      <c r="F134" s="8" t="s">
        <v>152</v>
      </c>
      <c r="G134" s="8" t="s">
        <v>152</v>
      </c>
      <c r="H134" s="9"/>
      <c r="I134" s="6"/>
    </row>
    <row r="135" spans="1:9" s="2" customFormat="1" x14ac:dyDescent="0.25">
      <c r="A135" s="22" t="s">
        <v>38</v>
      </c>
      <c r="B135" s="37" t="s">
        <v>135</v>
      </c>
      <c r="C135" s="27">
        <f>C136+C176+C179+C184</f>
        <v>2205660.1</v>
      </c>
      <c r="D135" s="27">
        <f>D136+D176+D179+D184</f>
        <v>1831187.9000000001</v>
      </c>
      <c r="E135" s="27">
        <f>E136+E176+E179+E184</f>
        <v>1601050.1</v>
      </c>
      <c r="F135" s="8">
        <f t="shared" ref="F135:F187" si="47">E135/C135*100</f>
        <v>72.588251471747625</v>
      </c>
      <c r="G135" s="8">
        <f t="shared" ref="G135:G187" si="48">E135/D135*100</f>
        <v>87.432321937033336</v>
      </c>
      <c r="H135" s="9"/>
      <c r="I135" s="6"/>
    </row>
    <row r="136" spans="1:9" s="2" customFormat="1" ht="31.5" x14ac:dyDescent="0.25">
      <c r="A136" s="22" t="s">
        <v>154</v>
      </c>
      <c r="B136" s="37" t="s">
        <v>136</v>
      </c>
      <c r="C136" s="27">
        <f>C137+C140+C156+C169</f>
        <v>2205660.1</v>
      </c>
      <c r="D136" s="27">
        <f t="shared" ref="D136" si="49">D137+D140+D156+D169</f>
        <v>1829284.4000000001</v>
      </c>
      <c r="E136" s="27">
        <f>E137+E140+E156+E169</f>
        <v>1599146.6</v>
      </c>
      <c r="F136" s="8">
        <f t="shared" si="47"/>
        <v>72.501950776549833</v>
      </c>
      <c r="G136" s="8">
        <f t="shared" si="48"/>
        <v>87.419244377746836</v>
      </c>
      <c r="H136" s="9"/>
      <c r="I136" s="6"/>
    </row>
    <row r="137" spans="1:9" s="2" customFormat="1" ht="31.5" x14ac:dyDescent="0.25">
      <c r="A137" s="13" t="s">
        <v>78</v>
      </c>
      <c r="B137" s="14" t="s">
        <v>155</v>
      </c>
      <c r="C137" s="27">
        <f>C139</f>
        <v>0</v>
      </c>
      <c r="D137" s="27">
        <f t="shared" ref="D137:E137" si="50">D139</f>
        <v>55531</v>
      </c>
      <c r="E137" s="27">
        <f t="shared" si="50"/>
        <v>55531</v>
      </c>
      <c r="F137" s="8" t="s">
        <v>152</v>
      </c>
      <c r="G137" s="8">
        <f t="shared" si="48"/>
        <v>100</v>
      </c>
      <c r="H137" s="9" t="s">
        <v>388</v>
      </c>
      <c r="I137" s="6"/>
    </row>
    <row r="138" spans="1:9" s="2" customFormat="1" ht="47.25" hidden="1" x14ac:dyDescent="0.25">
      <c r="A138" s="38" t="s">
        <v>39</v>
      </c>
      <c r="B138" s="14" t="s">
        <v>209</v>
      </c>
      <c r="C138" s="27">
        <v>0</v>
      </c>
      <c r="D138" s="27"/>
      <c r="E138" s="27"/>
      <c r="F138" s="8" t="e">
        <f t="shared" si="47"/>
        <v>#DIV/0!</v>
      </c>
      <c r="G138" s="8" t="e">
        <f t="shared" si="48"/>
        <v>#DIV/0!</v>
      </c>
      <c r="H138" s="9"/>
      <c r="I138" s="6"/>
    </row>
    <row r="139" spans="1:9" s="2" customFormat="1" ht="31.5" x14ac:dyDescent="0.25">
      <c r="A139" s="38" t="s">
        <v>40</v>
      </c>
      <c r="B139" s="14" t="s">
        <v>157</v>
      </c>
      <c r="C139" s="27">
        <v>0</v>
      </c>
      <c r="D139" s="27">
        <v>55531</v>
      </c>
      <c r="E139" s="27">
        <v>55531</v>
      </c>
      <c r="F139" s="8" t="s">
        <v>152</v>
      </c>
      <c r="G139" s="8">
        <f t="shared" si="48"/>
        <v>100</v>
      </c>
      <c r="H139" s="51"/>
      <c r="I139" s="6"/>
    </row>
    <row r="140" spans="1:9" s="2" customFormat="1" ht="47.25" x14ac:dyDescent="0.25">
      <c r="A140" s="22" t="s">
        <v>79</v>
      </c>
      <c r="B140" s="24" t="s">
        <v>158</v>
      </c>
      <c r="C140" s="27">
        <f>C141+C154</f>
        <v>1454479.5</v>
      </c>
      <c r="D140" s="27">
        <f>D141+D154</f>
        <v>985247</v>
      </c>
      <c r="E140" s="27">
        <f>E141+E154</f>
        <v>772781</v>
      </c>
      <c r="F140" s="8">
        <f t="shared" si="47"/>
        <v>53.131102913447734</v>
      </c>
      <c r="G140" s="8">
        <f t="shared" si="48"/>
        <v>78.435255321761957</v>
      </c>
      <c r="H140" s="9" t="s">
        <v>275</v>
      </c>
      <c r="I140" s="6"/>
    </row>
    <row r="141" spans="1:9" s="2" customFormat="1" ht="31.5" x14ac:dyDescent="0.25">
      <c r="A141" s="22" t="s">
        <v>94</v>
      </c>
      <c r="B141" s="24" t="s">
        <v>160</v>
      </c>
      <c r="C141" s="27">
        <f>C142+C144+C146+C148+C150+C152</f>
        <v>1135510.6000000001</v>
      </c>
      <c r="D141" s="27">
        <f>D142+D144+D146+D148+D150+D152</f>
        <v>763354.9</v>
      </c>
      <c r="E141" s="27">
        <f t="shared" ref="E141" si="51">E142+E144+E146+E148+E150+E152</f>
        <v>554644.80000000005</v>
      </c>
      <c r="F141" s="8">
        <f t="shared" si="47"/>
        <v>48.845409281075838</v>
      </c>
      <c r="G141" s="8">
        <f t="shared" si="48"/>
        <v>72.658837979555784</v>
      </c>
      <c r="H141" s="9"/>
      <c r="I141" s="6"/>
    </row>
    <row r="142" spans="1:9" s="2" customFormat="1" ht="31.5" hidden="1" x14ac:dyDescent="0.25">
      <c r="A142" s="22" t="s">
        <v>80</v>
      </c>
      <c r="B142" s="24" t="s">
        <v>175</v>
      </c>
      <c r="C142" s="27">
        <f>C143</f>
        <v>0</v>
      </c>
      <c r="D142" s="27">
        <f t="shared" ref="D142:E142" si="52">D143</f>
        <v>0</v>
      </c>
      <c r="E142" s="27">
        <f t="shared" si="52"/>
        <v>0</v>
      </c>
      <c r="F142" s="8" t="e">
        <f t="shared" si="47"/>
        <v>#DIV/0!</v>
      </c>
      <c r="G142" s="8" t="e">
        <f t="shared" si="48"/>
        <v>#DIV/0!</v>
      </c>
      <c r="H142" s="9"/>
      <c r="I142" s="6"/>
    </row>
    <row r="143" spans="1:9" s="2" customFormat="1" ht="31.5" hidden="1" x14ac:dyDescent="0.25">
      <c r="A143" s="22" t="s">
        <v>80</v>
      </c>
      <c r="B143" s="24" t="s">
        <v>176</v>
      </c>
      <c r="C143" s="27">
        <v>0</v>
      </c>
      <c r="D143" s="27"/>
      <c r="E143" s="27"/>
      <c r="F143" s="8" t="e">
        <f t="shared" si="47"/>
        <v>#DIV/0!</v>
      </c>
      <c r="G143" s="8" t="e">
        <f t="shared" si="48"/>
        <v>#DIV/0!</v>
      </c>
      <c r="H143" s="9"/>
      <c r="I143" s="6"/>
    </row>
    <row r="144" spans="1:9" s="2" customFormat="1" ht="31.5" x14ac:dyDescent="0.25">
      <c r="A144" s="22" t="s">
        <v>283</v>
      </c>
      <c r="B144" s="24" t="s">
        <v>177</v>
      </c>
      <c r="C144" s="27">
        <f>C145</f>
        <v>1128748.3</v>
      </c>
      <c r="D144" s="27">
        <f t="shared" ref="D144" si="53">D145</f>
        <v>759933.3</v>
      </c>
      <c r="E144" s="27">
        <f>E145</f>
        <v>551223.4</v>
      </c>
      <c r="F144" s="8">
        <f t="shared" si="47"/>
        <v>48.834926263011866</v>
      </c>
      <c r="G144" s="8">
        <f t="shared" si="48"/>
        <v>72.535760704261804</v>
      </c>
      <c r="H144" s="9"/>
      <c r="I144" s="6"/>
    </row>
    <row r="145" spans="1:9" s="2" customFormat="1" ht="31.5" x14ac:dyDescent="0.25">
      <c r="A145" s="22" t="s">
        <v>283</v>
      </c>
      <c r="B145" s="24" t="s">
        <v>178</v>
      </c>
      <c r="C145" s="27">
        <v>1128748.3</v>
      </c>
      <c r="D145" s="27">
        <v>759933.3</v>
      </c>
      <c r="E145" s="27">
        <v>551223.4</v>
      </c>
      <c r="F145" s="8">
        <f t="shared" si="47"/>
        <v>48.834926263011866</v>
      </c>
      <c r="G145" s="8">
        <f t="shared" si="48"/>
        <v>72.535760704261804</v>
      </c>
      <c r="H145" s="9"/>
      <c r="I145" s="6"/>
    </row>
    <row r="146" spans="1:9" s="2" customFormat="1" ht="47.25" hidden="1" x14ac:dyDescent="0.25">
      <c r="A146" s="22" t="s">
        <v>159</v>
      </c>
      <c r="B146" s="24" t="s">
        <v>162</v>
      </c>
      <c r="C146" s="12">
        <f>C147</f>
        <v>0</v>
      </c>
      <c r="D146" s="12">
        <f t="shared" ref="D146:E146" si="54">D147</f>
        <v>0</v>
      </c>
      <c r="E146" s="12">
        <f t="shared" si="54"/>
        <v>0</v>
      </c>
      <c r="F146" s="8" t="e">
        <f t="shared" si="47"/>
        <v>#DIV/0!</v>
      </c>
      <c r="G146" s="8" t="e">
        <f t="shared" si="48"/>
        <v>#DIV/0!</v>
      </c>
      <c r="H146" s="9"/>
      <c r="I146" s="6"/>
    </row>
    <row r="147" spans="1:9" s="2" customFormat="1" ht="47.25" hidden="1" x14ac:dyDescent="0.25">
      <c r="A147" s="22" t="s">
        <v>159</v>
      </c>
      <c r="B147" s="24" t="s">
        <v>161</v>
      </c>
      <c r="C147" s="12">
        <v>0</v>
      </c>
      <c r="D147" s="12">
        <v>0</v>
      </c>
      <c r="E147" s="39">
        <v>0</v>
      </c>
      <c r="F147" s="8" t="e">
        <f t="shared" si="47"/>
        <v>#DIV/0!</v>
      </c>
      <c r="G147" s="8" t="e">
        <f t="shared" si="48"/>
        <v>#DIV/0!</v>
      </c>
      <c r="H147" s="9"/>
      <c r="I147" s="6"/>
    </row>
    <row r="148" spans="1:9" s="2" customFormat="1" ht="31.5" x14ac:dyDescent="0.25">
      <c r="A148" s="22" t="s">
        <v>250</v>
      </c>
      <c r="B148" s="24" t="s">
        <v>180</v>
      </c>
      <c r="C148" s="12">
        <f>C149</f>
        <v>572.6</v>
      </c>
      <c r="D148" s="12">
        <f t="shared" ref="D148:E148" si="55">D149</f>
        <v>0</v>
      </c>
      <c r="E148" s="12">
        <f t="shared" si="55"/>
        <v>0</v>
      </c>
      <c r="F148" s="8" t="s">
        <v>152</v>
      </c>
      <c r="G148" s="8" t="s">
        <v>152</v>
      </c>
      <c r="H148" s="9"/>
      <c r="I148" s="6"/>
    </row>
    <row r="149" spans="1:9" s="2" customFormat="1" ht="47.25" x14ac:dyDescent="0.25">
      <c r="A149" s="22" t="s">
        <v>179</v>
      </c>
      <c r="B149" s="24" t="s">
        <v>181</v>
      </c>
      <c r="C149" s="12">
        <v>572.6</v>
      </c>
      <c r="D149" s="12">
        <v>0</v>
      </c>
      <c r="E149" s="39">
        <v>0</v>
      </c>
      <c r="F149" s="8" t="s">
        <v>152</v>
      </c>
      <c r="G149" s="8" t="s">
        <v>152</v>
      </c>
      <c r="H149" s="9"/>
      <c r="I149" s="6"/>
    </row>
    <row r="150" spans="1:9" s="2" customFormat="1" ht="31.5" x14ac:dyDescent="0.25">
      <c r="A150" s="22" t="s">
        <v>200</v>
      </c>
      <c r="B150" s="24" t="s">
        <v>251</v>
      </c>
      <c r="C150" s="12">
        <f>C151</f>
        <v>6189.7</v>
      </c>
      <c r="D150" s="12">
        <f t="shared" ref="D150:E150" si="56">D151</f>
        <v>3421.6</v>
      </c>
      <c r="E150" s="12">
        <f t="shared" si="56"/>
        <v>3421.4</v>
      </c>
      <c r="F150" s="8">
        <f t="shared" si="47"/>
        <v>55.275699953147971</v>
      </c>
      <c r="G150" s="8">
        <f t="shared" si="48"/>
        <v>99.994154781388829</v>
      </c>
      <c r="H150" s="9"/>
      <c r="I150" s="6"/>
    </row>
    <row r="151" spans="1:9" s="2" customFormat="1" ht="31.5" x14ac:dyDescent="0.25">
      <c r="A151" s="22" t="s">
        <v>201</v>
      </c>
      <c r="B151" s="24" t="s">
        <v>199</v>
      </c>
      <c r="C151" s="12">
        <v>6189.7</v>
      </c>
      <c r="D151" s="12">
        <v>3421.6</v>
      </c>
      <c r="E151" s="39">
        <v>3421.4</v>
      </c>
      <c r="F151" s="8">
        <f t="shared" si="47"/>
        <v>55.275699953147971</v>
      </c>
      <c r="G151" s="8">
        <f t="shared" si="48"/>
        <v>99.994154781388829</v>
      </c>
      <c r="H151" s="9"/>
      <c r="I151" s="6"/>
    </row>
    <row r="152" spans="1:9" s="2" customFormat="1" ht="31.5" hidden="1" x14ac:dyDescent="0.25">
      <c r="A152" s="22" t="s">
        <v>253</v>
      </c>
      <c r="B152" s="24" t="s">
        <v>255</v>
      </c>
      <c r="C152" s="12">
        <f>C153</f>
        <v>0</v>
      </c>
      <c r="D152" s="12">
        <f t="shared" ref="D152:E152" si="57">D153</f>
        <v>0</v>
      </c>
      <c r="E152" s="12">
        <f t="shared" si="57"/>
        <v>0</v>
      </c>
      <c r="F152" s="8" t="e">
        <f t="shared" si="47"/>
        <v>#DIV/0!</v>
      </c>
      <c r="G152" s="8" t="e">
        <f t="shared" si="48"/>
        <v>#DIV/0!</v>
      </c>
      <c r="H152" s="9"/>
      <c r="I152" s="6"/>
    </row>
    <row r="153" spans="1:9" s="2" customFormat="1" ht="31.5" hidden="1" x14ac:dyDescent="0.25">
      <c r="A153" s="22" t="s">
        <v>252</v>
      </c>
      <c r="B153" s="24" t="s">
        <v>254</v>
      </c>
      <c r="C153" s="12">
        <v>0</v>
      </c>
      <c r="D153" s="12">
        <v>0</v>
      </c>
      <c r="E153" s="39">
        <v>0</v>
      </c>
      <c r="F153" s="8" t="e">
        <f t="shared" si="47"/>
        <v>#DIV/0!</v>
      </c>
      <c r="G153" s="8" t="e">
        <f t="shared" si="48"/>
        <v>#DIV/0!</v>
      </c>
      <c r="H153" s="9"/>
      <c r="I153" s="6"/>
    </row>
    <row r="154" spans="1:9" s="2" customFormat="1" x14ac:dyDescent="0.25">
      <c r="A154" s="11" t="s">
        <v>81</v>
      </c>
      <c r="B154" s="24" t="s">
        <v>163</v>
      </c>
      <c r="C154" s="12">
        <f>C155</f>
        <v>318968.90000000002</v>
      </c>
      <c r="D154" s="12">
        <f t="shared" ref="D154:E154" si="58">D155</f>
        <v>221892.1</v>
      </c>
      <c r="E154" s="12">
        <f t="shared" si="58"/>
        <v>218136.2</v>
      </c>
      <c r="F154" s="8">
        <f t="shared" si="47"/>
        <v>68.387921204857278</v>
      </c>
      <c r="G154" s="8">
        <f t="shared" si="48"/>
        <v>98.307330454757064</v>
      </c>
      <c r="H154" s="9"/>
      <c r="I154" s="6"/>
    </row>
    <row r="155" spans="1:9" s="2" customFormat="1" x14ac:dyDescent="0.25">
      <c r="A155" s="11" t="s">
        <v>137</v>
      </c>
      <c r="B155" s="24" t="s">
        <v>164</v>
      </c>
      <c r="C155" s="12">
        <v>318968.90000000002</v>
      </c>
      <c r="D155" s="12">
        <v>221892.1</v>
      </c>
      <c r="E155" s="8">
        <v>218136.2</v>
      </c>
      <c r="F155" s="8">
        <f t="shared" si="47"/>
        <v>68.387921204857278</v>
      </c>
      <c r="G155" s="8">
        <f t="shared" si="48"/>
        <v>98.307330454757064</v>
      </c>
      <c r="H155" s="51"/>
      <c r="I155" s="6"/>
    </row>
    <row r="156" spans="1:9" s="2" customFormat="1" x14ac:dyDescent="0.25">
      <c r="A156" s="22" t="s">
        <v>82</v>
      </c>
      <c r="B156" s="24" t="s">
        <v>165</v>
      </c>
      <c r="C156" s="8">
        <f>C158+C160+C162+C164+C166</f>
        <v>107694.8</v>
      </c>
      <c r="D156" s="8">
        <f>D158+D160+D162+D164+D166+D168</f>
        <v>106100.59999999999</v>
      </c>
      <c r="E156" s="8">
        <f>E158+E160+E162+E164+E166+E168</f>
        <v>93430.5</v>
      </c>
      <c r="F156" s="8">
        <f t="shared" si="47"/>
        <v>86.754885101230514</v>
      </c>
      <c r="G156" s="8">
        <f t="shared" si="48"/>
        <v>88.058408717764095</v>
      </c>
      <c r="H156" s="9"/>
      <c r="I156" s="6"/>
    </row>
    <row r="157" spans="1:9" s="2" customFormat="1" ht="31.5" x14ac:dyDescent="0.25">
      <c r="A157" s="22" t="s">
        <v>256</v>
      </c>
      <c r="B157" s="24" t="s">
        <v>257</v>
      </c>
      <c r="C157" s="8">
        <f>C158</f>
        <v>47325.4</v>
      </c>
      <c r="D157" s="8">
        <f t="shared" ref="D157:E157" si="59">D158</f>
        <v>48422.400000000001</v>
      </c>
      <c r="E157" s="8">
        <f t="shared" si="59"/>
        <v>42018.1</v>
      </c>
      <c r="F157" s="8">
        <f t="shared" si="47"/>
        <v>88.785514755289967</v>
      </c>
      <c r="G157" s="8">
        <f t="shared" si="48"/>
        <v>86.774096286016388</v>
      </c>
      <c r="H157" s="9"/>
      <c r="I157" s="6"/>
    </row>
    <row r="158" spans="1:9" s="2" customFormat="1" ht="47.25" x14ac:dyDescent="0.25">
      <c r="A158" s="11" t="s">
        <v>83</v>
      </c>
      <c r="B158" s="24" t="s">
        <v>166</v>
      </c>
      <c r="C158" s="12">
        <v>47325.4</v>
      </c>
      <c r="D158" s="12">
        <v>48422.400000000001</v>
      </c>
      <c r="E158" s="39">
        <v>42018.1</v>
      </c>
      <c r="F158" s="8">
        <f t="shared" si="47"/>
        <v>88.785514755289967</v>
      </c>
      <c r="G158" s="8">
        <f t="shared" si="48"/>
        <v>86.774096286016388</v>
      </c>
      <c r="H158" s="9" t="s">
        <v>276</v>
      </c>
      <c r="I158" s="6"/>
    </row>
    <row r="159" spans="1:9" s="2" customFormat="1" ht="47.25" x14ac:dyDescent="0.25">
      <c r="A159" s="11" t="s">
        <v>258</v>
      </c>
      <c r="B159" s="24" t="s">
        <v>259</v>
      </c>
      <c r="C159" s="12">
        <f>C160</f>
        <v>36429.9</v>
      </c>
      <c r="D159" s="12">
        <f t="shared" ref="D159:E159" si="60">D160</f>
        <v>31723.4</v>
      </c>
      <c r="E159" s="12">
        <f t="shared" si="60"/>
        <v>31631.7</v>
      </c>
      <c r="F159" s="8">
        <f t="shared" si="47"/>
        <v>86.828950944142036</v>
      </c>
      <c r="G159" s="8">
        <f t="shared" si="48"/>
        <v>99.710938928362026</v>
      </c>
      <c r="H159" s="9"/>
      <c r="I159" s="6"/>
    </row>
    <row r="160" spans="1:9" s="2" customFormat="1" ht="47.25" x14ac:dyDescent="0.25">
      <c r="A160" s="11" t="s">
        <v>167</v>
      </c>
      <c r="B160" s="24" t="s">
        <v>168</v>
      </c>
      <c r="C160" s="12">
        <v>36429.9</v>
      </c>
      <c r="D160" s="12">
        <v>31723.4</v>
      </c>
      <c r="E160" s="39">
        <v>31631.7</v>
      </c>
      <c r="F160" s="8">
        <f t="shared" si="47"/>
        <v>86.828950944142036</v>
      </c>
      <c r="G160" s="8">
        <f t="shared" si="48"/>
        <v>99.710938928362026</v>
      </c>
      <c r="H160" s="15"/>
      <c r="I160" s="6"/>
    </row>
    <row r="161" spans="1:9" s="2" customFormat="1" ht="63" x14ac:dyDescent="0.25">
      <c r="A161" s="11" t="s">
        <v>260</v>
      </c>
      <c r="B161" s="24" t="s">
        <v>261</v>
      </c>
      <c r="C161" s="12">
        <f>C162</f>
        <v>11131.1</v>
      </c>
      <c r="D161" s="12">
        <f t="shared" ref="D161:E161" si="61">D162</f>
        <v>8342.2000000000007</v>
      </c>
      <c r="E161" s="12">
        <f t="shared" si="61"/>
        <v>7789.8</v>
      </c>
      <c r="F161" s="8">
        <f t="shared" si="47"/>
        <v>69.98230183899166</v>
      </c>
      <c r="G161" s="8">
        <f t="shared" si="48"/>
        <v>93.37824554673827</v>
      </c>
      <c r="H161" s="15"/>
      <c r="I161" s="6"/>
    </row>
    <row r="162" spans="1:9" s="2" customFormat="1" ht="78.75" x14ac:dyDescent="0.25">
      <c r="A162" s="11" t="s">
        <v>169</v>
      </c>
      <c r="B162" s="24" t="s">
        <v>170</v>
      </c>
      <c r="C162" s="12">
        <v>11131.1</v>
      </c>
      <c r="D162" s="12">
        <v>8342.2000000000007</v>
      </c>
      <c r="E162" s="39">
        <v>7789.8</v>
      </c>
      <c r="F162" s="8">
        <f t="shared" si="47"/>
        <v>69.98230183899166</v>
      </c>
      <c r="G162" s="8">
        <f t="shared" si="48"/>
        <v>93.37824554673827</v>
      </c>
      <c r="H162" s="15"/>
      <c r="I162" s="6"/>
    </row>
    <row r="163" spans="1:9" s="2" customFormat="1" ht="63" x14ac:dyDescent="0.25">
      <c r="A163" s="11" t="s">
        <v>262</v>
      </c>
      <c r="B163" s="24" t="s">
        <v>263</v>
      </c>
      <c r="C163" s="12">
        <f>C164</f>
        <v>12800</v>
      </c>
      <c r="D163" s="12">
        <f t="shared" ref="D163:E163" si="62">D164</f>
        <v>14400</v>
      </c>
      <c r="E163" s="12">
        <f t="shared" si="62"/>
        <v>9600</v>
      </c>
      <c r="F163" s="8">
        <f t="shared" si="47"/>
        <v>75</v>
      </c>
      <c r="G163" s="8">
        <f t="shared" si="48"/>
        <v>66.666666666666657</v>
      </c>
      <c r="H163" s="15"/>
      <c r="I163" s="6"/>
    </row>
    <row r="164" spans="1:9" s="2" customFormat="1" ht="63" x14ac:dyDescent="0.25">
      <c r="A164" s="11" t="s">
        <v>182</v>
      </c>
      <c r="B164" s="24" t="s">
        <v>183</v>
      </c>
      <c r="C164" s="12">
        <v>12800</v>
      </c>
      <c r="D164" s="12">
        <v>14400</v>
      </c>
      <c r="E164" s="39">
        <v>9600</v>
      </c>
      <c r="F164" s="8">
        <f t="shared" si="47"/>
        <v>75</v>
      </c>
      <c r="G164" s="8">
        <f t="shared" si="48"/>
        <v>66.666666666666657</v>
      </c>
      <c r="H164" s="15"/>
      <c r="I164" s="6"/>
    </row>
    <row r="165" spans="1:9" s="2" customFormat="1" ht="63" x14ac:dyDescent="0.25">
      <c r="A165" s="11" t="s">
        <v>264</v>
      </c>
      <c r="B165" s="24" t="s">
        <v>265</v>
      </c>
      <c r="C165" s="12">
        <f>C166</f>
        <v>8.4</v>
      </c>
      <c r="D165" s="12">
        <f t="shared" ref="D165:E165" si="63">D166</f>
        <v>8.1999999999999993</v>
      </c>
      <c r="E165" s="12">
        <f t="shared" si="63"/>
        <v>8.1999999999999993</v>
      </c>
      <c r="F165" s="8">
        <f t="shared" si="47"/>
        <v>97.619047619047606</v>
      </c>
      <c r="G165" s="8">
        <f t="shared" si="48"/>
        <v>100</v>
      </c>
      <c r="H165" s="15"/>
      <c r="I165" s="6"/>
    </row>
    <row r="166" spans="1:9" s="2" customFormat="1" ht="47.25" x14ac:dyDescent="0.25">
      <c r="A166" s="11" t="s">
        <v>193</v>
      </c>
      <c r="B166" s="24" t="s">
        <v>194</v>
      </c>
      <c r="C166" s="12">
        <v>8.4</v>
      </c>
      <c r="D166" s="12">
        <v>8.1999999999999993</v>
      </c>
      <c r="E166" s="39">
        <v>8.1999999999999993</v>
      </c>
      <c r="F166" s="8">
        <f t="shared" si="47"/>
        <v>97.619047619047606</v>
      </c>
      <c r="G166" s="8">
        <f t="shared" si="48"/>
        <v>100</v>
      </c>
      <c r="H166" s="15"/>
      <c r="I166" s="6"/>
    </row>
    <row r="167" spans="1:9" s="2" customFormat="1" ht="66" customHeight="1" x14ac:dyDescent="0.25">
      <c r="A167" s="11" t="s">
        <v>360</v>
      </c>
      <c r="B167" s="24" t="s">
        <v>361</v>
      </c>
      <c r="C167" s="12">
        <f>C168</f>
        <v>0</v>
      </c>
      <c r="D167" s="12">
        <f t="shared" ref="D167:E167" si="64">D168</f>
        <v>3204.4</v>
      </c>
      <c r="E167" s="12">
        <f t="shared" si="64"/>
        <v>2382.6999999999998</v>
      </c>
      <c r="F167" s="8" t="s">
        <v>152</v>
      </c>
      <c r="G167" s="8">
        <f t="shared" si="48"/>
        <v>74.357133940831346</v>
      </c>
      <c r="H167" s="15"/>
      <c r="I167" s="6"/>
    </row>
    <row r="168" spans="1:9" s="2" customFormat="1" ht="63.75" customHeight="1" x14ac:dyDescent="0.25">
      <c r="A168" s="11" t="s">
        <v>362</v>
      </c>
      <c r="B168" s="24" t="s">
        <v>363</v>
      </c>
      <c r="C168" s="12">
        <v>0</v>
      </c>
      <c r="D168" s="12">
        <v>3204.4</v>
      </c>
      <c r="E168" s="39">
        <v>2382.6999999999998</v>
      </c>
      <c r="F168" s="8" t="s">
        <v>152</v>
      </c>
      <c r="G168" s="8">
        <f t="shared" si="48"/>
        <v>74.357133940831346</v>
      </c>
      <c r="H168" s="15"/>
      <c r="I168" s="6"/>
    </row>
    <row r="169" spans="1:9" s="2" customFormat="1" ht="47.25" x14ac:dyDescent="0.25">
      <c r="A169" s="10" t="s">
        <v>41</v>
      </c>
      <c r="B169" s="24" t="s">
        <v>171</v>
      </c>
      <c r="C169" s="8">
        <f>C172+C175</f>
        <v>643485.80000000005</v>
      </c>
      <c r="D169" s="8">
        <f>D170+D172+D175</f>
        <v>682405.8</v>
      </c>
      <c r="E169" s="8">
        <f>E170+E172+E175</f>
        <v>677404.10000000009</v>
      </c>
      <c r="F169" s="8">
        <f t="shared" si="47"/>
        <v>105.27102540568885</v>
      </c>
      <c r="G169" s="8">
        <f t="shared" si="48"/>
        <v>99.267049019806109</v>
      </c>
      <c r="H169" s="9" t="s">
        <v>277</v>
      </c>
      <c r="I169" s="6"/>
    </row>
    <row r="170" spans="1:9" s="2" customFormat="1" ht="63.75" customHeight="1" x14ac:dyDescent="0.25">
      <c r="A170" s="10" t="s">
        <v>366</v>
      </c>
      <c r="B170" s="24" t="s">
        <v>364</v>
      </c>
      <c r="C170" s="8">
        <f>C171</f>
        <v>0</v>
      </c>
      <c r="D170" s="8">
        <f t="shared" ref="D170:E170" si="65">D171</f>
        <v>4455.6000000000004</v>
      </c>
      <c r="E170" s="8">
        <f t="shared" si="65"/>
        <v>4139.7</v>
      </c>
      <c r="F170" s="8" t="s">
        <v>152</v>
      </c>
      <c r="G170" s="8">
        <f t="shared" si="48"/>
        <v>92.910045785079447</v>
      </c>
      <c r="H170" s="9"/>
      <c r="I170" s="6"/>
    </row>
    <row r="171" spans="1:9" s="2" customFormat="1" ht="66.75" customHeight="1" x14ac:dyDescent="0.25">
      <c r="A171" s="10" t="s">
        <v>367</v>
      </c>
      <c r="B171" s="24" t="s">
        <v>365</v>
      </c>
      <c r="C171" s="8">
        <v>0</v>
      </c>
      <c r="D171" s="8">
        <v>4455.6000000000004</v>
      </c>
      <c r="E171" s="8">
        <v>4139.7</v>
      </c>
      <c r="F171" s="8" t="s">
        <v>152</v>
      </c>
      <c r="G171" s="8">
        <f t="shared" si="48"/>
        <v>92.910045785079447</v>
      </c>
      <c r="H171" s="9"/>
      <c r="I171" s="6"/>
    </row>
    <row r="172" spans="1:9" s="2" customFormat="1" ht="63" x14ac:dyDescent="0.25">
      <c r="A172" s="10" t="s">
        <v>205</v>
      </c>
      <c r="B172" s="24" t="s">
        <v>202</v>
      </c>
      <c r="C172" s="40">
        <f>C173</f>
        <v>143138.70000000001</v>
      </c>
      <c r="D172" s="40">
        <f t="shared" ref="D172:E172" si="66">D173</f>
        <v>144930.1</v>
      </c>
      <c r="E172" s="40">
        <f t="shared" si="66"/>
        <v>144930.1</v>
      </c>
      <c r="F172" s="8">
        <f t="shared" si="47"/>
        <v>101.25151339225521</v>
      </c>
      <c r="G172" s="8">
        <f t="shared" si="48"/>
        <v>100</v>
      </c>
      <c r="H172" s="9"/>
      <c r="I172" s="6"/>
    </row>
    <row r="173" spans="1:9" s="2" customFormat="1" ht="63" x14ac:dyDescent="0.25">
      <c r="A173" s="10" t="s">
        <v>204</v>
      </c>
      <c r="B173" s="24" t="s">
        <v>203</v>
      </c>
      <c r="C173" s="40">
        <v>143138.70000000001</v>
      </c>
      <c r="D173" s="40">
        <v>144930.1</v>
      </c>
      <c r="E173" s="39">
        <v>144930.1</v>
      </c>
      <c r="F173" s="8">
        <f t="shared" si="47"/>
        <v>101.25151339225521</v>
      </c>
      <c r="G173" s="8">
        <f t="shared" si="48"/>
        <v>100</v>
      </c>
      <c r="H173" s="9"/>
      <c r="I173" s="6"/>
    </row>
    <row r="174" spans="1:9" s="2" customFormat="1" x14ac:dyDescent="0.25">
      <c r="A174" s="10" t="s">
        <v>138</v>
      </c>
      <c r="B174" s="24" t="s">
        <v>172</v>
      </c>
      <c r="C174" s="40">
        <f>C175</f>
        <v>500347.1</v>
      </c>
      <c r="D174" s="40">
        <f t="shared" ref="D174:E174" si="67">D175</f>
        <v>533020.1</v>
      </c>
      <c r="E174" s="40">
        <f t="shared" si="67"/>
        <v>528334.30000000005</v>
      </c>
      <c r="F174" s="8">
        <f t="shared" si="47"/>
        <v>105.59355695276341</v>
      </c>
      <c r="G174" s="8">
        <f t="shared" si="48"/>
        <v>99.120896191344386</v>
      </c>
      <c r="H174" s="9"/>
      <c r="I174" s="6"/>
    </row>
    <row r="175" spans="1:9" s="42" customFormat="1" ht="31.5" x14ac:dyDescent="0.25">
      <c r="A175" s="10" t="s">
        <v>84</v>
      </c>
      <c r="B175" s="24" t="s">
        <v>173</v>
      </c>
      <c r="C175" s="40">
        <v>500347.1</v>
      </c>
      <c r="D175" s="40">
        <v>533020.1</v>
      </c>
      <c r="E175" s="39">
        <v>528334.30000000005</v>
      </c>
      <c r="F175" s="8">
        <f t="shared" si="47"/>
        <v>105.59355695276341</v>
      </c>
      <c r="G175" s="8">
        <f t="shared" si="48"/>
        <v>99.120896191344386</v>
      </c>
      <c r="H175" s="41"/>
      <c r="I175" s="6"/>
    </row>
    <row r="176" spans="1:9" s="42" customFormat="1" x14ac:dyDescent="0.25">
      <c r="A176" s="10" t="s">
        <v>188</v>
      </c>
      <c r="B176" s="24" t="s">
        <v>139</v>
      </c>
      <c r="C176" s="39">
        <f>C177</f>
        <v>0</v>
      </c>
      <c r="D176" s="39">
        <f t="shared" ref="D176:E177" si="68">D177</f>
        <v>50</v>
      </c>
      <c r="E176" s="39">
        <f t="shared" si="68"/>
        <v>50</v>
      </c>
      <c r="F176" s="8" t="s">
        <v>152</v>
      </c>
      <c r="G176" s="8">
        <f t="shared" si="48"/>
        <v>100</v>
      </c>
      <c r="H176" s="9"/>
      <c r="I176" s="6"/>
    </row>
    <row r="177" spans="1:9" s="2" customFormat="1" x14ac:dyDescent="0.25">
      <c r="A177" s="10" t="s">
        <v>284</v>
      </c>
      <c r="B177" s="24" t="s">
        <v>140</v>
      </c>
      <c r="C177" s="39">
        <f>C178</f>
        <v>0</v>
      </c>
      <c r="D177" s="39">
        <f t="shared" si="68"/>
        <v>50</v>
      </c>
      <c r="E177" s="39">
        <f t="shared" si="68"/>
        <v>50</v>
      </c>
      <c r="F177" s="8" t="s">
        <v>152</v>
      </c>
      <c r="G177" s="8">
        <f t="shared" si="48"/>
        <v>100</v>
      </c>
      <c r="H177" s="9"/>
      <c r="I177" s="6"/>
    </row>
    <row r="178" spans="1:9" s="2" customFormat="1" ht="47.25" x14ac:dyDescent="0.25">
      <c r="A178" s="10" t="s">
        <v>284</v>
      </c>
      <c r="B178" s="24" t="s">
        <v>141</v>
      </c>
      <c r="C178" s="39">
        <v>0</v>
      </c>
      <c r="D178" s="39">
        <v>50</v>
      </c>
      <c r="E178" s="39">
        <v>50</v>
      </c>
      <c r="F178" s="8" t="s">
        <v>152</v>
      </c>
      <c r="G178" s="8">
        <f t="shared" si="48"/>
        <v>100</v>
      </c>
      <c r="H178" s="9" t="s">
        <v>389</v>
      </c>
      <c r="I178" s="6"/>
    </row>
    <row r="179" spans="1:9" s="2" customFormat="1" ht="63" x14ac:dyDescent="0.25">
      <c r="A179" s="10" t="s">
        <v>189</v>
      </c>
      <c r="B179" s="24" t="s">
        <v>142</v>
      </c>
      <c r="C179" s="39">
        <f>C180</f>
        <v>0</v>
      </c>
      <c r="D179" s="39">
        <f t="shared" ref="D179:E179" si="69">D180</f>
        <v>2156</v>
      </c>
      <c r="E179" s="39">
        <f t="shared" si="69"/>
        <v>2156</v>
      </c>
      <c r="F179" s="8" t="s">
        <v>152</v>
      </c>
      <c r="G179" s="8">
        <f t="shared" si="48"/>
        <v>100</v>
      </c>
      <c r="H179" s="20"/>
      <c r="I179" s="6"/>
    </row>
    <row r="180" spans="1:9" s="2" customFormat="1" ht="78.75" x14ac:dyDescent="0.25">
      <c r="A180" s="10" t="s">
        <v>266</v>
      </c>
      <c r="B180" s="24" t="s">
        <v>267</v>
      </c>
      <c r="C180" s="39">
        <f>C182+C183</f>
        <v>0</v>
      </c>
      <c r="D180" s="39">
        <f>D181</f>
        <v>2156</v>
      </c>
      <c r="E180" s="39">
        <f>E181</f>
        <v>2156</v>
      </c>
      <c r="F180" s="8" t="s">
        <v>152</v>
      </c>
      <c r="G180" s="8">
        <f t="shared" si="48"/>
        <v>100</v>
      </c>
      <c r="H180" s="9"/>
      <c r="I180" s="6"/>
    </row>
    <row r="181" spans="1:9" s="2" customFormat="1" ht="31.5" x14ac:dyDescent="0.25">
      <c r="A181" s="10" t="s">
        <v>85</v>
      </c>
      <c r="B181" s="24" t="s">
        <v>191</v>
      </c>
      <c r="C181" s="39">
        <v>0</v>
      </c>
      <c r="D181" s="39">
        <f>D182</f>
        <v>2156</v>
      </c>
      <c r="E181" s="39">
        <f>E182</f>
        <v>2156</v>
      </c>
      <c r="F181" s="8" t="s">
        <v>152</v>
      </c>
      <c r="G181" s="8">
        <f t="shared" si="48"/>
        <v>100</v>
      </c>
      <c r="H181" s="9"/>
      <c r="I181" s="6"/>
    </row>
    <row r="182" spans="1:9" s="2" customFormat="1" ht="31.5" x14ac:dyDescent="0.25">
      <c r="A182" s="10" t="s">
        <v>42</v>
      </c>
      <c r="B182" s="24" t="s">
        <v>143</v>
      </c>
      <c r="C182" s="39">
        <v>0</v>
      </c>
      <c r="D182" s="39">
        <v>2156</v>
      </c>
      <c r="E182" s="39">
        <v>2156</v>
      </c>
      <c r="F182" s="8" t="s">
        <v>152</v>
      </c>
      <c r="G182" s="8">
        <f t="shared" si="48"/>
        <v>100</v>
      </c>
      <c r="H182" s="9"/>
      <c r="I182" s="6"/>
    </row>
    <row r="183" spans="1:9" s="2" customFormat="1" ht="31.5" hidden="1" x14ac:dyDescent="0.25">
      <c r="A183" s="10" t="s">
        <v>207</v>
      </c>
      <c r="B183" s="24" t="s">
        <v>206</v>
      </c>
      <c r="C183" s="39">
        <v>0</v>
      </c>
      <c r="D183" s="39">
        <v>0</v>
      </c>
      <c r="E183" s="39">
        <v>0</v>
      </c>
      <c r="F183" s="8" t="e">
        <f t="shared" si="47"/>
        <v>#DIV/0!</v>
      </c>
      <c r="G183" s="8" t="e">
        <f t="shared" si="48"/>
        <v>#DIV/0!</v>
      </c>
      <c r="H183" s="9"/>
      <c r="I183" s="6"/>
    </row>
    <row r="184" spans="1:9" s="2" customFormat="1" ht="31.5" x14ac:dyDescent="0.25">
      <c r="A184" s="10" t="s">
        <v>190</v>
      </c>
      <c r="B184" s="24" t="s">
        <v>144</v>
      </c>
      <c r="C184" s="39">
        <f>SUM(C185)</f>
        <v>0</v>
      </c>
      <c r="D184" s="39">
        <f>D185</f>
        <v>-302.5</v>
      </c>
      <c r="E184" s="39">
        <f>E185</f>
        <v>-302.5</v>
      </c>
      <c r="F184" s="8" t="s">
        <v>152</v>
      </c>
      <c r="G184" s="8">
        <f t="shared" si="48"/>
        <v>100</v>
      </c>
      <c r="H184" s="9"/>
      <c r="I184" s="6"/>
    </row>
    <row r="185" spans="1:9" s="2" customFormat="1" ht="47.25" x14ac:dyDescent="0.25">
      <c r="A185" s="10" t="s">
        <v>43</v>
      </c>
      <c r="B185" s="24" t="s">
        <v>192</v>
      </c>
      <c r="C185" s="39">
        <v>0</v>
      </c>
      <c r="D185" s="39">
        <f>D186</f>
        <v>-302.5</v>
      </c>
      <c r="E185" s="39">
        <f>E186</f>
        <v>-302.5</v>
      </c>
      <c r="F185" s="8" t="s">
        <v>152</v>
      </c>
      <c r="G185" s="8">
        <f t="shared" si="48"/>
        <v>100</v>
      </c>
      <c r="H185" s="9"/>
      <c r="I185" s="6"/>
    </row>
    <row r="186" spans="1:9" s="2" customFormat="1" ht="47.25" x14ac:dyDescent="0.25">
      <c r="A186" s="10" t="s">
        <v>268</v>
      </c>
      <c r="B186" s="24" t="s">
        <v>269</v>
      </c>
      <c r="C186" s="39">
        <v>0</v>
      </c>
      <c r="D186" s="39">
        <v>-302.5</v>
      </c>
      <c r="E186" s="39">
        <v>-302.5</v>
      </c>
      <c r="F186" s="8" t="s">
        <v>152</v>
      </c>
      <c r="G186" s="8">
        <f t="shared" si="48"/>
        <v>100</v>
      </c>
      <c r="H186" s="9"/>
      <c r="I186" s="6"/>
    </row>
    <row r="187" spans="1:9" x14ac:dyDescent="0.25">
      <c r="A187" s="43" t="s">
        <v>44</v>
      </c>
      <c r="B187" s="4"/>
      <c r="C187" s="39">
        <f>SUM(C6+C135)</f>
        <v>2973625.6</v>
      </c>
      <c r="D187" s="39">
        <f>SUM(D6+D135)</f>
        <v>2738731.4000000004</v>
      </c>
      <c r="E187" s="39">
        <f>SUM(E6+E135)</f>
        <v>2561019.4000000004</v>
      </c>
      <c r="F187" s="8">
        <f t="shared" si="47"/>
        <v>86.124473773699023</v>
      </c>
      <c r="G187" s="8">
        <f t="shared" si="48"/>
        <v>93.511156296670777</v>
      </c>
      <c r="H187" s="9"/>
    </row>
  </sheetData>
  <mergeCells count="8">
    <mergeCell ref="A1:H1"/>
    <mergeCell ref="A2:H2"/>
    <mergeCell ref="A3:A4"/>
    <mergeCell ref="B3:B4"/>
    <mergeCell ref="C3:D3"/>
    <mergeCell ref="E3:E4"/>
    <mergeCell ref="F3:G3"/>
    <mergeCell ref="H3:H4"/>
  </mergeCells>
  <pageMargins left="1.1811023622047245" right="0.59055118110236227" top="0.78740157480314965" bottom="0.78740157480314965" header="0.31496062992125984" footer="0.31496062992125984"/>
  <pageSetup paperSize="9" scale="63" fitToHeight="0" orientation="landscape" r:id="rId1"/>
  <headerFooter differentFirst="1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2020</vt:lpstr>
      <vt:lpstr>'Доходы 2020'!Заголовки_для_печати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2021-04-14T01:30:46Z</cp:lastPrinted>
  <dcterms:created xsi:type="dcterms:W3CDTF">2017-04-14T00:11:14Z</dcterms:created>
  <dcterms:modified xsi:type="dcterms:W3CDTF">2021-04-14T01:30:51Z</dcterms:modified>
</cp:coreProperties>
</file>