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H:\Бюджет на 2021-2023\ОТЧЕТЫ ОБ ИСПОЛНЕНИИ БЮДЖЕТА\Годовой отчет за 2021 в Собрание и на сайт\Годовой отчет на сайт\Дополнительный материал по открытому бюджету\"/>
    </mc:Choice>
  </mc:AlternateContent>
  <xr:revisionPtr revIDLastSave="0" documentId="13_ncr:1_{09DADE60-6564-40B5-B11F-486100E0AA0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Доходы 2021" sheetId="5" r:id="rId1"/>
  </sheets>
  <definedNames>
    <definedName name="_xlnm.Print_Titles" localSheetId="0">'Доходы 2021'!$5:$5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91" i="5" l="1"/>
  <c r="E190" i="5" s="1"/>
  <c r="E189" i="5" s="1"/>
  <c r="D191" i="5"/>
  <c r="D190" i="5" s="1"/>
  <c r="D189" i="5" s="1"/>
  <c r="C191" i="5"/>
  <c r="C190" i="5" s="1"/>
  <c r="C189" i="5" s="1"/>
  <c r="G185" i="5"/>
  <c r="F185" i="5"/>
  <c r="G183" i="5"/>
  <c r="G180" i="5"/>
  <c r="G178" i="5"/>
  <c r="F178" i="5"/>
  <c r="G176" i="5"/>
  <c r="F176" i="5"/>
  <c r="G174" i="5"/>
  <c r="F174" i="5"/>
  <c r="G172" i="5"/>
  <c r="F172" i="5"/>
  <c r="G170" i="5"/>
  <c r="F170" i="5"/>
  <c r="G168" i="5"/>
  <c r="F168" i="5"/>
  <c r="G165" i="5"/>
  <c r="F165" i="5"/>
  <c r="G163" i="5"/>
  <c r="F163" i="5"/>
  <c r="G161" i="5"/>
  <c r="G159" i="5"/>
  <c r="G157" i="5"/>
  <c r="F157" i="5"/>
  <c r="G155" i="5"/>
  <c r="F155" i="5"/>
  <c r="G153" i="5"/>
  <c r="G151" i="5"/>
  <c r="F151" i="5"/>
  <c r="G149" i="5"/>
  <c r="F149" i="5"/>
  <c r="G147" i="5"/>
  <c r="F147" i="5"/>
  <c r="G145" i="5"/>
  <c r="F145" i="5"/>
  <c r="G142" i="5"/>
  <c r="F137" i="5"/>
  <c r="G135" i="5"/>
  <c r="G134" i="5"/>
  <c r="G132" i="5"/>
  <c r="G129" i="5"/>
  <c r="F129" i="5"/>
  <c r="G127" i="5"/>
  <c r="F127" i="5"/>
  <c r="G124" i="5"/>
  <c r="F124" i="5"/>
  <c r="G122" i="5"/>
  <c r="G120" i="5"/>
  <c r="F120" i="5"/>
  <c r="G118" i="5"/>
  <c r="F118" i="5"/>
  <c r="G116" i="5"/>
  <c r="G114" i="5"/>
  <c r="F114" i="5"/>
  <c r="G112" i="5"/>
  <c r="G110" i="5"/>
  <c r="F110" i="5"/>
  <c r="G108" i="5"/>
  <c r="F108" i="5"/>
  <c r="G106" i="5"/>
  <c r="F106" i="5"/>
  <c r="G104" i="5"/>
  <c r="F104" i="5"/>
  <c r="G102" i="5"/>
  <c r="F102" i="5"/>
  <c r="E30" i="5"/>
  <c r="D30" i="5"/>
  <c r="C30" i="5"/>
  <c r="E22" i="5"/>
  <c r="D22" i="5"/>
  <c r="C22" i="5"/>
  <c r="E20" i="5"/>
  <c r="D20" i="5"/>
  <c r="C20" i="5"/>
  <c r="E18" i="5"/>
  <c r="D18" i="5"/>
  <c r="C18" i="5"/>
  <c r="E16" i="5"/>
  <c r="D16" i="5"/>
  <c r="C16" i="5"/>
  <c r="C177" i="5"/>
  <c r="E179" i="5"/>
  <c r="D179" i="5"/>
  <c r="C179" i="5"/>
  <c r="E182" i="5"/>
  <c r="D182" i="5"/>
  <c r="E194" i="5"/>
  <c r="E193" i="5" s="1"/>
  <c r="D194" i="5"/>
  <c r="D193" i="5" s="1"/>
  <c r="C194" i="5"/>
  <c r="C193" i="5" s="1"/>
  <c r="E162" i="5"/>
  <c r="D162" i="5"/>
  <c r="E160" i="5"/>
  <c r="D160" i="5"/>
  <c r="E158" i="5"/>
  <c r="D158" i="5"/>
  <c r="C162" i="5"/>
  <c r="C160" i="5"/>
  <c r="C158" i="5"/>
  <c r="E152" i="5"/>
  <c r="D152" i="5"/>
  <c r="C152" i="5"/>
  <c r="E141" i="5"/>
  <c r="E140" i="5" s="1"/>
  <c r="D141" i="5"/>
  <c r="D140" i="5" s="1"/>
  <c r="C141" i="5"/>
  <c r="C140" i="5" s="1"/>
  <c r="E133" i="5"/>
  <c r="D133" i="5"/>
  <c r="C133" i="5"/>
  <c r="E131" i="5"/>
  <c r="D131" i="5"/>
  <c r="C131" i="5"/>
  <c r="E117" i="5"/>
  <c r="D117" i="5"/>
  <c r="C117" i="5"/>
  <c r="E119" i="5"/>
  <c r="F119" i="5" s="1"/>
  <c r="D119" i="5"/>
  <c r="C119" i="5"/>
  <c r="E121" i="5"/>
  <c r="D121" i="5"/>
  <c r="C121" i="5"/>
  <c r="E115" i="5"/>
  <c r="D115" i="5"/>
  <c r="C115" i="5"/>
  <c r="E113" i="5"/>
  <c r="D113" i="5"/>
  <c r="C113" i="5"/>
  <c r="E111" i="5"/>
  <c r="D111" i="5"/>
  <c r="G111" i="5" s="1"/>
  <c r="C111" i="5"/>
  <c r="E109" i="5"/>
  <c r="D109" i="5"/>
  <c r="C109" i="5"/>
  <c r="E107" i="5"/>
  <c r="D107" i="5"/>
  <c r="C107" i="5"/>
  <c r="E105" i="5"/>
  <c r="D105" i="5"/>
  <c r="C105" i="5"/>
  <c r="E103" i="5"/>
  <c r="D103" i="5"/>
  <c r="C103" i="5"/>
  <c r="E101" i="5"/>
  <c r="D101" i="5"/>
  <c r="C101" i="5"/>
  <c r="G70" i="5"/>
  <c r="E69" i="5"/>
  <c r="E68" i="5" s="1"/>
  <c r="D69" i="5"/>
  <c r="D68" i="5" s="1"/>
  <c r="C69" i="5"/>
  <c r="C68" i="5" s="1"/>
  <c r="G59" i="5"/>
  <c r="E58" i="5"/>
  <c r="E57" i="5" s="1"/>
  <c r="E56" i="5" s="1"/>
  <c r="D58" i="5"/>
  <c r="D57" i="5" s="1"/>
  <c r="D56" i="5" s="1"/>
  <c r="C58" i="5"/>
  <c r="C57" i="5" s="1"/>
  <c r="C56" i="5" s="1"/>
  <c r="E54" i="5"/>
  <c r="D54" i="5"/>
  <c r="C54" i="5"/>
  <c r="E45" i="5"/>
  <c r="D45" i="5"/>
  <c r="C45" i="5"/>
  <c r="C8" i="5"/>
  <c r="E8" i="5"/>
  <c r="D8" i="5"/>
  <c r="G13" i="5"/>
  <c r="G109" i="5" l="1"/>
  <c r="G113" i="5"/>
  <c r="G133" i="5"/>
  <c r="G179" i="5"/>
  <c r="G158" i="5"/>
  <c r="G121" i="5"/>
  <c r="G182" i="5"/>
  <c r="G101" i="5"/>
  <c r="G103" i="5"/>
  <c r="G119" i="5"/>
  <c r="G152" i="5"/>
  <c r="G115" i="5"/>
  <c r="F162" i="5"/>
  <c r="F109" i="5"/>
  <c r="G162" i="5"/>
  <c r="G105" i="5"/>
  <c r="G117" i="5"/>
  <c r="G140" i="5"/>
  <c r="F103" i="5"/>
  <c r="G107" i="5"/>
  <c r="G131" i="5"/>
  <c r="G160" i="5"/>
  <c r="G141" i="5"/>
  <c r="F101" i="5"/>
  <c r="F105" i="5"/>
  <c r="F117" i="5"/>
  <c r="F107" i="5"/>
  <c r="F113" i="5"/>
  <c r="D130" i="5"/>
  <c r="C130" i="5"/>
  <c r="E130" i="5"/>
  <c r="E100" i="5"/>
  <c r="C100" i="5"/>
  <c r="D100" i="5"/>
  <c r="G68" i="5"/>
  <c r="G69" i="5"/>
  <c r="G56" i="5"/>
  <c r="G57" i="5"/>
  <c r="G58" i="5"/>
  <c r="G12" i="5"/>
  <c r="F12" i="5"/>
  <c r="G9" i="5"/>
  <c r="G10" i="5"/>
  <c r="G11" i="5"/>
  <c r="G17" i="5"/>
  <c r="G19" i="5"/>
  <c r="G21" i="5"/>
  <c r="G23" i="5"/>
  <c r="G27" i="5"/>
  <c r="G29" i="5"/>
  <c r="G31" i="5"/>
  <c r="G33" i="5"/>
  <c r="G35" i="5"/>
  <c r="G38" i="5"/>
  <c r="G40" i="5"/>
  <c r="G42" i="5"/>
  <c r="G43" i="5"/>
  <c r="G46" i="5"/>
  <c r="G48" i="5"/>
  <c r="G52" i="5"/>
  <c r="G55" i="5"/>
  <c r="G65" i="5"/>
  <c r="G67" i="5"/>
  <c r="G73" i="5"/>
  <c r="G76" i="5"/>
  <c r="G77" i="5"/>
  <c r="G79" i="5"/>
  <c r="G80" i="5"/>
  <c r="G81" i="5"/>
  <c r="G85" i="5"/>
  <c r="G88" i="5"/>
  <c r="G93" i="5"/>
  <c r="G96" i="5"/>
  <c r="G98" i="5"/>
  <c r="G188" i="5"/>
  <c r="G191" i="5"/>
  <c r="G192" i="5"/>
  <c r="G195" i="5"/>
  <c r="F9" i="5"/>
  <c r="F10" i="5"/>
  <c r="F11" i="5"/>
  <c r="F17" i="5"/>
  <c r="F19" i="5"/>
  <c r="F21" i="5"/>
  <c r="F23" i="5"/>
  <c r="F27" i="5"/>
  <c r="F29" i="5"/>
  <c r="F31" i="5"/>
  <c r="F33" i="5"/>
  <c r="F35" i="5"/>
  <c r="F38" i="5"/>
  <c r="F40" i="5"/>
  <c r="F42" i="5"/>
  <c r="F43" i="5"/>
  <c r="F45" i="5"/>
  <c r="F46" i="5"/>
  <c r="F48" i="5"/>
  <c r="F52" i="5"/>
  <c r="F55" i="5"/>
  <c r="F65" i="5"/>
  <c r="F67" i="5"/>
  <c r="F73" i="5"/>
  <c r="F76" i="5"/>
  <c r="F77" i="5"/>
  <c r="F79" i="5"/>
  <c r="F81" i="5"/>
  <c r="F85" i="5"/>
  <c r="F88" i="5"/>
  <c r="F92" i="5"/>
  <c r="F93" i="5"/>
  <c r="F96" i="5"/>
  <c r="F98" i="5"/>
  <c r="E169" i="5"/>
  <c r="E128" i="5"/>
  <c r="E123" i="5"/>
  <c r="E136" i="5"/>
  <c r="E126" i="5"/>
  <c r="G45" i="5"/>
  <c r="D177" i="5"/>
  <c r="E177" i="5"/>
  <c r="C146" i="5"/>
  <c r="C136" i="5"/>
  <c r="C128" i="5"/>
  <c r="C126" i="5"/>
  <c r="D136" i="5"/>
  <c r="D123" i="5"/>
  <c r="D128" i="5"/>
  <c r="D126" i="5"/>
  <c r="G126" i="5" l="1"/>
  <c r="G123" i="5"/>
  <c r="G128" i="5"/>
  <c r="G177" i="5"/>
  <c r="F128" i="5"/>
  <c r="F177" i="5"/>
  <c r="F126" i="5"/>
  <c r="F100" i="5"/>
  <c r="G100" i="5"/>
  <c r="G130" i="5"/>
  <c r="F136" i="5"/>
  <c r="F16" i="5"/>
  <c r="F18" i="5"/>
  <c r="C125" i="5"/>
  <c r="D125" i="5"/>
  <c r="D99" i="5" s="1"/>
  <c r="G22" i="5"/>
  <c r="D15" i="5"/>
  <c r="F20" i="5"/>
  <c r="C15" i="5"/>
  <c r="C14" i="5" s="1"/>
  <c r="G16" i="5"/>
  <c r="E15" i="5"/>
  <c r="G20" i="5"/>
  <c r="G18" i="5"/>
  <c r="F22" i="5"/>
  <c r="E125" i="5"/>
  <c r="E99" i="5" s="1"/>
  <c r="D26" i="5"/>
  <c r="F125" i="5" l="1"/>
  <c r="G125" i="5"/>
  <c r="D72" i="5"/>
  <c r="D71" i="5" s="1"/>
  <c r="E72" i="5"/>
  <c r="C72" i="5"/>
  <c r="E146" i="5"/>
  <c r="E184" i="5"/>
  <c r="C182" i="5"/>
  <c r="D175" i="5"/>
  <c r="E175" i="5"/>
  <c r="C175" i="5"/>
  <c r="D173" i="5"/>
  <c r="E173" i="5"/>
  <c r="C173" i="5"/>
  <c r="F173" i="5" s="1"/>
  <c r="D171" i="5"/>
  <c r="E171" i="5"/>
  <c r="C171" i="5"/>
  <c r="D169" i="5"/>
  <c r="G169" i="5" s="1"/>
  <c r="C169" i="5"/>
  <c r="F169" i="5" s="1"/>
  <c r="D167" i="5"/>
  <c r="E167" i="5"/>
  <c r="G167" i="5" s="1"/>
  <c r="C167" i="5"/>
  <c r="F167" i="5" s="1"/>
  <c r="D156" i="5"/>
  <c r="E156" i="5"/>
  <c r="C156" i="5"/>
  <c r="F171" i="5" l="1"/>
  <c r="F175" i="5"/>
  <c r="G156" i="5"/>
  <c r="F156" i="5"/>
  <c r="G171" i="5"/>
  <c r="E181" i="5"/>
  <c r="F146" i="5"/>
  <c r="G173" i="5"/>
  <c r="G175" i="5"/>
  <c r="C166" i="5"/>
  <c r="E166" i="5"/>
  <c r="D166" i="5"/>
  <c r="G193" i="5"/>
  <c r="G194" i="5"/>
  <c r="G99" i="5"/>
  <c r="F72" i="5"/>
  <c r="G72" i="5"/>
  <c r="C71" i="5"/>
  <c r="E71" i="5"/>
  <c r="D184" i="5"/>
  <c r="G184" i="5" s="1"/>
  <c r="C78" i="5"/>
  <c r="C75" i="5" s="1"/>
  <c r="D78" i="5"/>
  <c r="D75" i="5" s="1"/>
  <c r="E78" i="5"/>
  <c r="D53" i="5"/>
  <c r="D47" i="5"/>
  <c r="E47" i="5"/>
  <c r="E28" i="5"/>
  <c r="E26" i="5"/>
  <c r="D28" i="5"/>
  <c r="D25" i="5" s="1"/>
  <c r="C26" i="5"/>
  <c r="F166" i="5" l="1"/>
  <c r="G166" i="5"/>
  <c r="E25" i="5"/>
  <c r="D181" i="5"/>
  <c r="G181" i="5" s="1"/>
  <c r="G190" i="5"/>
  <c r="F26" i="5"/>
  <c r="G26" i="5"/>
  <c r="G28" i="5"/>
  <c r="F54" i="5"/>
  <c r="G54" i="5"/>
  <c r="F78" i="5"/>
  <c r="G78" i="5"/>
  <c r="G47" i="5"/>
  <c r="F71" i="5"/>
  <c r="G71" i="5"/>
  <c r="E53" i="5"/>
  <c r="E75" i="5"/>
  <c r="C184" i="5"/>
  <c r="F184" i="5" s="1"/>
  <c r="C47" i="5"/>
  <c r="F47" i="5" s="1"/>
  <c r="C37" i="5"/>
  <c r="C28" i="5"/>
  <c r="C25" i="5" s="1"/>
  <c r="C181" i="5" l="1"/>
  <c r="F181" i="5" s="1"/>
  <c r="G53" i="5"/>
  <c r="F28" i="5"/>
  <c r="G75" i="5"/>
  <c r="F75" i="5"/>
  <c r="F25" i="5"/>
  <c r="G25" i="5"/>
  <c r="C53" i="5"/>
  <c r="F53" i="5" s="1"/>
  <c r="C44" i="5"/>
  <c r="D44" i="5"/>
  <c r="E44" i="5"/>
  <c r="F44" i="5" l="1"/>
  <c r="F8" i="5"/>
  <c r="G8" i="5"/>
  <c r="G44" i="5"/>
  <c r="D154" i="5"/>
  <c r="E154" i="5"/>
  <c r="G154" i="5" s="1"/>
  <c r="C154" i="5"/>
  <c r="F154" i="5" l="1"/>
  <c r="D41" i="5"/>
  <c r="E41" i="5"/>
  <c r="C41" i="5"/>
  <c r="F41" i="5" l="1"/>
  <c r="G41" i="5"/>
  <c r="D84" i="5"/>
  <c r="D150" i="5" l="1"/>
  <c r="E150" i="5"/>
  <c r="C150" i="5"/>
  <c r="D146" i="5"/>
  <c r="G146" i="5" s="1"/>
  <c r="D144" i="5"/>
  <c r="E144" i="5"/>
  <c r="C144" i="5"/>
  <c r="D61" i="5"/>
  <c r="E164" i="5"/>
  <c r="D164" i="5"/>
  <c r="C164" i="5"/>
  <c r="G150" i="5" l="1"/>
  <c r="F164" i="5"/>
  <c r="F150" i="5"/>
  <c r="G144" i="5"/>
  <c r="F144" i="5"/>
  <c r="G164" i="5"/>
  <c r="C143" i="5"/>
  <c r="D143" i="5"/>
  <c r="D139" i="5" s="1"/>
  <c r="E143" i="5"/>
  <c r="G15" i="5"/>
  <c r="F15" i="5"/>
  <c r="C123" i="5"/>
  <c r="C99" i="5" s="1"/>
  <c r="E139" i="5" l="1"/>
  <c r="G139" i="5" s="1"/>
  <c r="G143" i="5"/>
  <c r="C139" i="5"/>
  <c r="F139" i="5" s="1"/>
  <c r="F143" i="5"/>
  <c r="F123" i="5"/>
  <c r="E187" i="5"/>
  <c r="D187" i="5"/>
  <c r="C187" i="5"/>
  <c r="C186" i="5" s="1"/>
  <c r="E148" i="5"/>
  <c r="D148" i="5"/>
  <c r="C148" i="5"/>
  <c r="E97" i="5"/>
  <c r="D97" i="5"/>
  <c r="C97" i="5"/>
  <c r="E95" i="5"/>
  <c r="D95" i="5"/>
  <c r="C95" i="5"/>
  <c r="E91" i="5"/>
  <c r="D91" i="5"/>
  <c r="D90" i="5" s="1"/>
  <c r="C91" i="5"/>
  <c r="C90" i="5" s="1"/>
  <c r="E87" i="5"/>
  <c r="D87" i="5"/>
  <c r="D86" i="5" s="1"/>
  <c r="C87" i="5"/>
  <c r="C86" i="5" s="1"/>
  <c r="E84" i="5"/>
  <c r="D83" i="5"/>
  <c r="C84" i="5"/>
  <c r="C83" i="5" s="1"/>
  <c r="D74" i="5"/>
  <c r="C74" i="5"/>
  <c r="E66" i="5"/>
  <c r="D66" i="5"/>
  <c r="C66" i="5"/>
  <c r="E64" i="5"/>
  <c r="E63" i="5" s="1"/>
  <c r="D64" i="5"/>
  <c r="C64" i="5"/>
  <c r="E61" i="5"/>
  <c r="C61" i="5"/>
  <c r="E51" i="5"/>
  <c r="D51" i="5"/>
  <c r="D50" i="5" s="1"/>
  <c r="C51" i="5"/>
  <c r="C50" i="5" s="1"/>
  <c r="E39" i="5"/>
  <c r="D39" i="5"/>
  <c r="C39" i="5"/>
  <c r="C36" i="5" s="1"/>
  <c r="E37" i="5"/>
  <c r="D37" i="5"/>
  <c r="E34" i="5"/>
  <c r="D34" i="5"/>
  <c r="C34" i="5"/>
  <c r="E32" i="5"/>
  <c r="D32" i="5"/>
  <c r="C32" i="5"/>
  <c r="E14" i="5"/>
  <c r="D14" i="5"/>
  <c r="D7" i="5"/>
  <c r="E60" i="5" l="1"/>
  <c r="C63" i="5"/>
  <c r="C60" i="5" s="1"/>
  <c r="D63" i="5"/>
  <c r="D60" i="5" s="1"/>
  <c r="G148" i="5"/>
  <c r="F148" i="5"/>
  <c r="C138" i="5"/>
  <c r="C82" i="5"/>
  <c r="D82" i="5"/>
  <c r="E24" i="5"/>
  <c r="E36" i="5"/>
  <c r="D36" i="5"/>
  <c r="D24" i="5"/>
  <c r="C24" i="5"/>
  <c r="F39" i="5"/>
  <c r="G39" i="5"/>
  <c r="G84" i="5"/>
  <c r="F84" i="5"/>
  <c r="F91" i="5"/>
  <c r="G187" i="5"/>
  <c r="F95" i="5"/>
  <c r="G95" i="5"/>
  <c r="F32" i="5"/>
  <c r="G32" i="5"/>
  <c r="F66" i="5"/>
  <c r="G66" i="5"/>
  <c r="F87" i="5"/>
  <c r="G87" i="5"/>
  <c r="F99" i="5"/>
  <c r="F64" i="5"/>
  <c r="G64" i="5"/>
  <c r="G14" i="5"/>
  <c r="F14" i="5"/>
  <c r="F34" i="5"/>
  <c r="G34" i="5"/>
  <c r="F51" i="5"/>
  <c r="G51" i="5"/>
  <c r="G30" i="5"/>
  <c r="F30" i="5"/>
  <c r="G37" i="5"/>
  <c r="F37" i="5"/>
  <c r="G97" i="5"/>
  <c r="F97" i="5"/>
  <c r="E186" i="5"/>
  <c r="D186" i="5"/>
  <c r="E90" i="5"/>
  <c r="E86" i="5"/>
  <c r="C94" i="5"/>
  <c r="E94" i="5"/>
  <c r="E89" i="5" s="1"/>
  <c r="D94" i="5"/>
  <c r="E7" i="5"/>
  <c r="C7" i="5"/>
  <c r="E83" i="5"/>
  <c r="E74" i="5"/>
  <c r="G189" i="5"/>
  <c r="E82" i="5" l="1"/>
  <c r="F86" i="5"/>
  <c r="G86" i="5"/>
  <c r="G74" i="5"/>
  <c r="F74" i="5"/>
  <c r="G186" i="5"/>
  <c r="G7" i="5"/>
  <c r="F7" i="5"/>
  <c r="F94" i="5"/>
  <c r="G94" i="5"/>
  <c r="F90" i="5"/>
  <c r="F63" i="5"/>
  <c r="G63" i="5"/>
  <c r="G83" i="5"/>
  <c r="F83" i="5"/>
  <c r="D89" i="5"/>
  <c r="D49" i="5" s="1"/>
  <c r="C89" i="5"/>
  <c r="C6" i="5" l="1"/>
  <c r="C196" i="5" s="1"/>
  <c r="F89" i="5"/>
  <c r="C49" i="5"/>
  <c r="D6" i="5"/>
  <c r="G24" i="5"/>
  <c r="F24" i="5"/>
  <c r="G89" i="5"/>
  <c r="F36" i="5"/>
  <c r="G36" i="5" l="1"/>
  <c r="E138" i="5"/>
  <c r="G82" i="5"/>
  <c r="F82" i="5"/>
  <c r="F60" i="5"/>
  <c r="G60" i="5"/>
  <c r="D138" i="5"/>
  <c r="D196" i="5" s="1"/>
  <c r="E50" i="5"/>
  <c r="E49" i="5" s="1"/>
  <c r="G138" i="5" l="1"/>
  <c r="F138" i="5"/>
  <c r="E6" i="5"/>
  <c r="E196" i="5" s="1"/>
  <c r="F196" i="5" s="1"/>
  <c r="F50" i="5"/>
  <c r="G50" i="5"/>
  <c r="F49" i="5" l="1"/>
  <c r="G49" i="5"/>
  <c r="G196" i="5"/>
  <c r="G6" i="5"/>
  <c r="F6" i="5"/>
</calcChain>
</file>

<file path=xl/sharedStrings.xml><?xml version="1.0" encoding="utf-8"?>
<sst xmlns="http://schemas.openxmlformats.org/spreadsheetml/2006/main" count="483" uniqueCount="419">
  <si>
    <t>НАЛОГОВЫЕ И НЕНАЛОГОВЫЕ ДОХОДЫ</t>
  </si>
  <si>
    <t>НАЛОГИ НА ПРИБЫЛЬ, ДОХОДЫ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</si>
  <si>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227,227.1 и 228 Налогового кодекса Российской Федерации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</si>
  <si>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</si>
  <si>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у физических лиц на основании патента в соответствии со статьей 227.1 Налогового кодекса Российской Федерации</t>
  </si>
  <si>
    <t>НАЛОГИ НА ТОВАРЫ (РАБОТЫ, УСЛУГИ), РЕАЛИЗУЕМЫЕ НА ТЕРРИТОРИИ РФ</t>
  </si>
  <si>
    <t>Акцизы по подакцизным товарам (продукции), производимым на территории Российской Федерации</t>
  </si>
  <si>
    <t>НАЛОГИ НА СОВОКУПНЫЙ ДОХОД</t>
  </si>
  <si>
    <t>Налог, взимаемый в связи с применением упрощенной системы налогообложения</t>
  </si>
  <si>
    <t>Единый налог на вмененный доход для отдельных видов деятельности</t>
  </si>
  <si>
    <t>Единый сельскохозяйственный налог</t>
  </si>
  <si>
    <t>Налог, взимаемый в связи с применением патентной системы налогообложения</t>
  </si>
  <si>
    <t>НАЛОГИ НА ИМУЩЕСТВО</t>
  </si>
  <si>
    <t>Налог на имущество физических лиц</t>
  </si>
  <si>
    <t>Налог на имущество организаций</t>
  </si>
  <si>
    <t>Транспортный налог с организаций</t>
  </si>
  <si>
    <t>Транспортный налог с физических лиц</t>
  </si>
  <si>
    <t>Земельный налог с организаций</t>
  </si>
  <si>
    <t>Земельный налог с физических лиц</t>
  </si>
  <si>
    <t>ГОСУДАРСТВЕННАЯ ПОШЛИНА</t>
  </si>
  <si>
    <t>ДОХОДЫ ОТ ИСПОЛЬЗОВАНИЯ ИМУЩЕСТВА, НАХОДЯЩЕГОСЯ В ГОСУДАРСТВЕННОЙ И МУНИЦИПАЛЬНОЙ СОБСТВЕННОСТИ</t>
  </si>
  <si>
    <t>Доходы в виде прибыли, приходящиеся на доли в уставных (складочных) капиталах хозяйственных товариществ и обществ, или дивидендов по акциям, принадлежащим городским округам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</si>
  <si>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</t>
  </si>
  <si>
    <t>Доходы от сдачи в аренду имущества, составляющего казну городских округов (за исключением земельных участков)</t>
  </si>
  <si>
    <t>Прочие поступления от использования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</si>
  <si>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ПЛАТЕЖИ ПРИ ПОЛЬЗОВАНИИ ПРИРОДНЫМИ РЕСУРСАМИ</t>
  </si>
  <si>
    <t>Прочие доходы от оказания платных услуг (работ) получателями средств бюджетов городских округов</t>
  </si>
  <si>
    <t>Прочие доходы от компенсации затрат бюджетов городских округов</t>
  </si>
  <si>
    <t>ДОХОДЫ ОТ ПРОДАЖИ МАТЕРИАЛЬНЫХ И НЕМАТЕРИАЛЬНЫХ АКТИВОВ</t>
  </si>
  <si>
    <t>Доходы от реализации иного имущества, находящегося в собственности городских округов (за исключением имущества муниципальных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</si>
  <si>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Доходы от реализации иного имущества, находящегося в собственности городских округов (за исключением имущества муниципальных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</si>
  <si>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округов</t>
  </si>
  <si>
    <t>Доходы от продажи земельных участков, находящихся в собственности городских округов (за исключением земельных участков муниципальных бюджетных и автономных учреждений)</t>
  </si>
  <si>
    <t>ШТРАФЫ, САНКЦИИ, ВОЗМЕЩЕНИЕ УЩЕРБА</t>
  </si>
  <si>
    <t xml:space="preserve">БЕЗВОЗМЕЗДНЫЕ ПОСТУПЛЕНИЯ </t>
  </si>
  <si>
    <t>Дотации бюджетам городских округов на поддержку мер по обеспечению сбалансированности бюджетов</t>
  </si>
  <si>
    <t>Иные межбюджетные трансферты</t>
  </si>
  <si>
    <t>Доходы бюджетов городских округов от возврата бюджетными учреждениями остатков субсидий прошлых лет</t>
  </si>
  <si>
    <t>Возврат остатков субсидий, субвенций и иных межбюджетных трансфертов, имеющих целевое назначение, прошлых лет из бюджетов городских округов</t>
  </si>
  <si>
    <t>ИТОГО ДОХОДОВ</t>
  </si>
  <si>
    <t xml:space="preserve">Код вида доходов </t>
  </si>
  <si>
    <t>Налог, взимаемый  с налогоплательщиков, выбравших  в качестве объекта налогообложения доходы</t>
  </si>
  <si>
    <t>Налог на имущество физических лиц, взимаемый по ставкам, применяемым к объектам налогообложения, расположенным в границах городских округов</t>
  </si>
  <si>
    <t>Налог на имущество организаций по имуществу, не входящему в Единую систему газоснабжения</t>
  </si>
  <si>
    <t>Земельный налог с организаций, обладающих земельным участком, расположенным в границах городских округов</t>
  </si>
  <si>
    <t>Земельный налог с физических лиц, обладающих земельным участком, расположенным в границах городских округов</t>
  </si>
  <si>
    <t>Государственная пошлина по делам, рассматриваемым в судах общей юрисдикции, мировыми судьями (за исключением государственной пошлины по делам, рассматриваемым Верховным Судом РФ)</t>
  </si>
  <si>
    <t>Плата за выбросы загрязняющих веществ в атмосферный воздух стационарными объектами</t>
  </si>
  <si>
    <t>Плата за выбросы загрязняющих веществ в водные объекты</t>
  </si>
  <si>
    <t>Плата за выбросы загрязняющих веществ, образующихся при сжигании на факельных установках и (или) рассеивании попутного нефтяного газа</t>
  </si>
  <si>
    <t>Налог на доходы физических лиц</t>
  </si>
  <si>
    <t>Налог, взимаемый в связи с применением патентной системы налогообложения, зачисляемый в бюджеты городских округов</t>
  </si>
  <si>
    <t>Транспортный налог</t>
  </si>
  <si>
    <t>Земельный налог</t>
  </si>
  <si>
    <t>Государственная пошлина по делам, рассматриваемым в судах общей юрисдикции, мировыми судьями</t>
  </si>
  <si>
    <t>Доходы в виде прибыли, приходящиеся на доли в уставных (складочных) капиталах хозяйственных товариществ и обществ, или дивидендов по акциям, принадлежащим Российской Федерации, субъектам Российской Федерации или муниципальным образованиям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</si>
  <si>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</si>
  <si>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</si>
  <si>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</si>
  <si>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</si>
  <si>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</si>
  <si>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ДОХОДЫ ОТ ОКАЗАНИЯ ПЛАТНЫХ УСЛУГ (РАБОТ) И КОМПЕНСАЦИИ ЗАТРАТ ГОСУДАРСТВА</t>
  </si>
  <si>
    <t>Доходы от оказания платных услуг (работ)</t>
  </si>
  <si>
    <t>Прочие доходы от оказания платных услуг (работ)</t>
  </si>
  <si>
    <t xml:space="preserve">Доходы от компенсации затрат государства </t>
  </si>
  <si>
    <t xml:space="preserve">Прочие доходы от компенсации затрат государства 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</si>
  <si>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</si>
  <si>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Доходы от реализации имущества, находящегося в собственности городских округов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</si>
  <si>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Доходы от продажи земельных участков, находящихся в государственной и муниципальной собственности</t>
  </si>
  <si>
    <t>Доходы от продажи земельных участков, государственная собственность на которые не разграничена</t>
  </si>
  <si>
    <t>Доходы от продажи земельных участков, государственная собственность на которые разграничена (за исключением земельных участков бюджетных и автономных учреждений)</t>
  </si>
  <si>
    <t>Дотации бюджетам бюджетной системы Российской Федерации</t>
  </si>
  <si>
    <t>Субсидии бюджетам бюджетной системы Российской Федерации (межбюджетные субсидии)</t>
  </si>
  <si>
    <t>Субсидии бюджетам городских округов на реализацию федеральных целевых программ</t>
  </si>
  <si>
    <t>Прочие субсидии</t>
  </si>
  <si>
    <t>Субвенции бюджетам бюджетной системы Российской Федерации</t>
  </si>
  <si>
    <t>Субвенции бюджетам городских округов на выполнение передаваемых полномочий субъектов Российской Федерации</t>
  </si>
  <si>
    <t>Прочие межбюджетные трансферты, передаваемые бюджетам городских округов</t>
  </si>
  <si>
    <t>Доходы бюджетов городских округов от возврата организациями остатков субсидий прошлых лет</t>
  </si>
  <si>
    <t>1 00 00000 00</t>
  </si>
  <si>
    <t xml:space="preserve"> 1 01 00000 00 </t>
  </si>
  <si>
    <t>1 01 02000 01</t>
  </si>
  <si>
    <t>1 01 02010 01</t>
  </si>
  <si>
    <t xml:space="preserve">1 01 02020 01 </t>
  </si>
  <si>
    <t xml:space="preserve">1 01 02030 01 </t>
  </si>
  <si>
    <t>1 01 02040 01</t>
  </si>
  <si>
    <t xml:space="preserve">1 03 00000 00 </t>
  </si>
  <si>
    <t xml:space="preserve">1 03 02000 01 </t>
  </si>
  <si>
    <t xml:space="preserve"> 1 05 01010 01</t>
  </si>
  <si>
    <t xml:space="preserve"> 1 05 01011 01 </t>
  </si>
  <si>
    <t xml:space="preserve"> 1 05 01020 01 </t>
  </si>
  <si>
    <t xml:space="preserve"> 1 05 01021 01 </t>
  </si>
  <si>
    <t xml:space="preserve">1 05 02000 02 </t>
  </si>
  <si>
    <t xml:space="preserve">1 05 02010 02 </t>
  </si>
  <si>
    <t>1 05 03000 01</t>
  </si>
  <si>
    <t>1 05 03010 01</t>
  </si>
  <si>
    <t>1 05 04000 02</t>
  </si>
  <si>
    <t>1 05 04010 02</t>
  </si>
  <si>
    <t>1 06 00000 00</t>
  </si>
  <si>
    <t>1 06 01020 04</t>
  </si>
  <si>
    <t xml:space="preserve">1 06 02000 02 </t>
  </si>
  <si>
    <t xml:space="preserve">1 06 02010 02 </t>
  </si>
  <si>
    <t>1 06 04011 02</t>
  </si>
  <si>
    <t>1 06 04012 02</t>
  </si>
  <si>
    <t xml:space="preserve">1 06 06032 04 </t>
  </si>
  <si>
    <t xml:space="preserve">1 08 00000 00 </t>
  </si>
  <si>
    <t xml:space="preserve">1 08 03000 01 </t>
  </si>
  <si>
    <t xml:space="preserve">1 08 03010 01 </t>
  </si>
  <si>
    <t xml:space="preserve">1 11 00000 00 </t>
  </si>
  <si>
    <t xml:space="preserve"> 1 12 01000 01 </t>
  </si>
  <si>
    <t>1 13 00000 00</t>
  </si>
  <si>
    <t>114  00000 00</t>
  </si>
  <si>
    <t>1 16 00000 00</t>
  </si>
  <si>
    <t>2 00 00000 00</t>
  </si>
  <si>
    <t>2 02 00000 00</t>
  </si>
  <si>
    <t>Прочие субсидии бюджетам городских округов</t>
  </si>
  <si>
    <t>Прочие межбюджетные трансферты, передаваемые бюджетам</t>
  </si>
  <si>
    <t>2 07 00000 00</t>
  </si>
  <si>
    <t>2 07 04050 04</t>
  </si>
  <si>
    <t>2 18 00000 00</t>
  </si>
  <si>
    <t>2 19 00000 00</t>
  </si>
  <si>
    <t>1 12 00000 00</t>
  </si>
  <si>
    <t>Наименование показателя</t>
  </si>
  <si>
    <t>План</t>
  </si>
  <si>
    <t>% исполнения</t>
  </si>
  <si>
    <t>к первоначальному плану</t>
  </si>
  <si>
    <t>к уточненному плану</t>
  </si>
  <si>
    <t>Пояснения различий между первоначально утвержденными (установленными) показателями доходов и их фактическими значениями</t>
  </si>
  <si>
    <t>х</t>
  </si>
  <si>
    <t>Иные налоговые и неналоговые доходы</t>
  </si>
  <si>
    <t>Безвозмездные поступления от других бюджетов бюджетной системы Российской Федерации</t>
  </si>
  <si>
    <t xml:space="preserve">2 02 10000 00 </t>
  </si>
  <si>
    <t xml:space="preserve">2 02 15002 04 </t>
  </si>
  <si>
    <t>2 02 20000 00</t>
  </si>
  <si>
    <t>Субсидии бюджетам городских округов на обеспечение мероприятий по переселению граждан из аварийного жилищного фонда за счет средств бюджетов</t>
  </si>
  <si>
    <t>2 02 20302 04</t>
  </si>
  <si>
    <t>2 02 20302 00</t>
  </si>
  <si>
    <t>2 02 29999 00</t>
  </si>
  <si>
    <t>2 02 29999 04</t>
  </si>
  <si>
    <t xml:space="preserve">2 02 30000 00 </t>
  </si>
  <si>
    <t>Субвенции бюджетам городских округов на содержание ребенка в семье опекуна и приемной семье, а также вознаграждение, причитающееся приемному родителю</t>
  </si>
  <si>
    <t>Субвенции бюджетам городских округов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</si>
  <si>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2 02 49999 00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</si>
  <si>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РФ)</t>
  </si>
  <si>
    <t xml:space="preserve">2 02 20051 00 </t>
  </si>
  <si>
    <t xml:space="preserve">2 02 20051 04 </t>
  </si>
  <si>
    <t xml:space="preserve">2 02 20077 00 </t>
  </si>
  <si>
    <t xml:space="preserve">2 02 20077 04 </t>
  </si>
  <si>
    <t>2 02 25027 00</t>
  </si>
  <si>
    <t>2 02 25027 04</t>
  </si>
  <si>
    <t>Субвенции бюджетам городских округов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</si>
  <si>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1 06 04000 02</t>
  </si>
  <si>
    <t xml:space="preserve"> 1 05 01000 00 </t>
  </si>
  <si>
    <t>1 06 01000 00</t>
  </si>
  <si>
    <t>1 06 06000 00</t>
  </si>
  <si>
    <t>2 18 04000 04</t>
  </si>
  <si>
    <t>2 19 00000 04</t>
  </si>
  <si>
    <t>2 02 35120 04</t>
  </si>
  <si>
    <t>Государственная пошлина за выдачу органом местного самоуправления городского округа специального разрешения на движение по автомобильным дорогам транспортных средств, осуществляющих перевозки опасных, тяжеловесных и (или) крупногабаритных грузов, зачисляемая в бюджеты городских округов</t>
  </si>
  <si>
    <t>Государственная пошлина за выдачу специального разрешения на движение по автомобильным дорогам транспортных средств, осуществляющих перевозки опасных, тяжеловесных и (или) крупногабаритных грузов</t>
  </si>
  <si>
    <t>1 08 07170 01</t>
  </si>
  <si>
    <t>1 08 07173 01</t>
  </si>
  <si>
    <t>2 02 25497 04</t>
  </si>
  <si>
    <t>Субсидии бюджетам на реализацию мероприятий по обеспечению жильем молодых семей</t>
  </si>
  <si>
    <t>Субсидии бюджетам городских округов на реализацию мероприятий по обеспечению жильем молодых семей</t>
  </si>
  <si>
    <t>1 11 05000 00</t>
  </si>
  <si>
    <t>1 11 05010 00</t>
  </si>
  <si>
    <t>1 11 09000 00</t>
  </si>
  <si>
    <t>1 11 05012 04</t>
  </si>
  <si>
    <t>1 11 09044 04</t>
  </si>
  <si>
    <t>1 11 05074 04</t>
  </si>
  <si>
    <t xml:space="preserve"> 1 12 01010 01  </t>
  </si>
  <si>
    <t xml:space="preserve"> 1 12 01030 01</t>
  </si>
  <si>
    <t xml:space="preserve"> 1 12 01040 01</t>
  </si>
  <si>
    <t>Плата за размещение отходов производства и потребления</t>
  </si>
  <si>
    <t>Плата за размещение отходов производства</t>
  </si>
  <si>
    <t xml:space="preserve"> 1 12 01041 01</t>
  </si>
  <si>
    <t>Плата за размещение твердых коммунальных отходов</t>
  </si>
  <si>
    <t xml:space="preserve"> 1 12 01042 01</t>
  </si>
  <si>
    <t xml:space="preserve"> 1 12 01070 01 </t>
  </si>
  <si>
    <t>1 13 01994 04</t>
  </si>
  <si>
    <t>1 13 02994 04</t>
  </si>
  <si>
    <t>114  02040 04</t>
  </si>
  <si>
    <t>1 14 02043 04</t>
  </si>
  <si>
    <t>114  06012 04</t>
  </si>
  <si>
    <t>114  06020 04</t>
  </si>
  <si>
    <t>114  06024 04</t>
  </si>
  <si>
    <t>1 05 00000 00</t>
  </si>
  <si>
    <t>1 03 02230 01</t>
  </si>
  <si>
    <t>1 03 02240 01</t>
  </si>
  <si>
    <t>1 03 02250 01</t>
  </si>
  <si>
    <t>1 03 02260 01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</si>
  <si>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</si>
  <si>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 xml:space="preserve">1 06 06030 00 </t>
  </si>
  <si>
    <t>1 06 06040 00</t>
  </si>
  <si>
    <t>1 06 06042 04</t>
  </si>
  <si>
    <t>Государственная пошлина за государственную регистрацию, а также за совершение прочих юридически значимых действий</t>
  </si>
  <si>
    <t xml:space="preserve">1 08 07000 01 </t>
  </si>
  <si>
    <t>1 13 01000 00</t>
  </si>
  <si>
    <t>1 13 01990 00</t>
  </si>
  <si>
    <t>1 13 02000 00</t>
  </si>
  <si>
    <t>1 13 02990 00</t>
  </si>
  <si>
    <t>2 02 25497 00</t>
  </si>
  <si>
    <t>Субсидии бюджетам городских округов на реализацию программ формирования современной городской среды</t>
  </si>
  <si>
    <t>Субсидии бюджетам на реализацию программ формирования современной городской среды</t>
  </si>
  <si>
    <t>2 02 25555 04</t>
  </si>
  <si>
    <t>2 02 25555 00</t>
  </si>
  <si>
    <t>Субвенции местным бюджетам на выполнение передаваемых полномочий субъектов Российской Федерации</t>
  </si>
  <si>
    <t>Субвенции бюджетам на содержание ребенка в семье опекуна и приемной семье, а также вознаграждение, причитающееся приемному родителю</t>
  </si>
  <si>
    <t>Субвенции бюджетам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</si>
  <si>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Субвенции бюджетам муниципальных образований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</si>
  <si>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</si>
  <si>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2 02 35120 00</t>
  </si>
  <si>
    <t>Доходы бюджетов городских округов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</si>
  <si>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2 18 00000 04</t>
  </si>
  <si>
    <t>Возврат прочих остатков субсидий, субвенций и иных межбюджетных трансфертов, имеющих целевое назначение, прошлых лет из бюджетов городских округов</t>
  </si>
  <si>
    <t>2 19 60010 04</t>
  </si>
  <si>
    <t>1 11 09040 00</t>
  </si>
  <si>
    <t>114  02000 00</t>
  </si>
  <si>
    <t>114  06000 00</t>
  </si>
  <si>
    <t>114  06010 00</t>
  </si>
  <si>
    <t>1 11 05070 00</t>
  </si>
  <si>
    <t>Субсидии бюджетам городских округов на софинансирование капитальных вложений в объекты муниципальной собственности</t>
  </si>
  <si>
    <t>Прочие безвозмездные поступления в бюджеты городских округов</t>
  </si>
  <si>
    <t>Административные штрафы, установленные Кодексом Российской Федерации об административных правонарушениях</t>
  </si>
  <si>
    <t xml:space="preserve">1 16 01000 01 </t>
  </si>
  <si>
    <t>1 16 01053 01</t>
  </si>
  <si>
    <t>1 16 01063 01</t>
  </si>
  <si>
    <t>1 16 01073 01</t>
  </si>
  <si>
    <t>1 16 01083 01</t>
  </si>
  <si>
    <t>1 16 01143 01</t>
  </si>
  <si>
    <t>1 16 01153 01</t>
  </si>
  <si>
    <t>1 16 01173 01</t>
  </si>
  <si>
    <t>1 16 01193 01</t>
  </si>
  <si>
    <t>1 16 01203 01</t>
  </si>
  <si>
    <t>Административные штрафы, установленные законами субъектов Российской Федерации об административных правонарушениях</t>
  </si>
  <si>
    <t>1 16 02000 02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</si>
  <si>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</si>
  <si>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1 16 02020 02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</si>
  <si>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</si>
  <si>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государственным (муниципальным) контрактом</t>
  </si>
  <si>
    <t>1 16 07000 00</t>
  </si>
  <si>
    <t>1 16 07010 00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</si>
  <si>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городского округа</t>
  </si>
  <si>
    <t>1 16 07010 04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</si>
  <si>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</t>
  </si>
  <si>
    <t>1 16 07090 00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</si>
  <si>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городского округа</t>
  </si>
  <si>
    <t>1 16 07090 04</t>
  </si>
  <si>
    <t>Платежи в целях возмещения причиненного ущерба (убытков)</t>
  </si>
  <si>
    <t>1 16 10000 00</t>
  </si>
  <si>
    <t>Платежи в целях возмещения убытков, причиненных уклонением от заключения с муниципальным органом городского округа (муниципальным казенным учреждением) муниципального контракта, а также иные денежные средства, подлежащие зачислению в бюджет городского округа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(за исключением муниципального контракта, финансируемого за счет средств муниципального дорожного фонда)</t>
  </si>
  <si>
    <t>1 16 10061 04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</si>
  <si>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</t>
  </si>
  <si>
    <t>1 16 10123 01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</si>
  <si>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федеральный бюджет и бюджет муниципального образования по нормативам, действовавшим в 2019 году</t>
  </si>
  <si>
    <t xml:space="preserve">1 16 10129 01 </t>
  </si>
  <si>
    <t>Платежи, уплачиваемые в целях возмещения вреда</t>
  </si>
  <si>
    <t>1 16 11000 01</t>
  </si>
  <si>
    <t>Платежи по искам о возмещении вреда, причиненного окружающей среде, а также платежи, уплачиваемые при добровольном возмещении вреда, причиненного окружающей среде (за исключением вреда, причиненного окружающей среде на особо охраняемых природных территориях, а также вреда, причиненного водным объектам), подлежащие зачислению в бюджет муниципального образования</t>
  </si>
  <si>
    <t>1 16 11050 01</t>
  </si>
  <si>
    <t>Административные штрафы, установленные главой 13 Кодекса Российской Федерации об административных правонарушениях, за административные правонарушения в области связи и информации, налагаемые мировыми судьями, комиссиями по делам несовершеннолетних и защите их прав</t>
  </si>
  <si>
    <t>1 16 01133 01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</si>
  <si>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</si>
  <si>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</si>
  <si>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1 03 02231 01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</si>
  <si>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</si>
  <si>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</si>
  <si>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1 03 02241 01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</si>
  <si>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</si>
  <si>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</si>
  <si>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1 03 02251 01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</si>
  <si>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</si>
  <si>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1 03 02261 01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</si>
  <si>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</si>
  <si>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Субвенции бюджетам муниципальных образований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</si>
  <si>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Субвенции бюджетам городских округов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</si>
  <si>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2 02 35304 04</t>
  </si>
  <si>
    <t>2 02 45303 00</t>
  </si>
  <si>
    <t>2 02 45303 04</t>
  </si>
  <si>
    <t>1 11 01000 00</t>
  </si>
  <si>
    <t>1 11 01040 04</t>
  </si>
  <si>
    <t>К отчету об исполнении бюджета МО "Городской округ Ногликский за 2021 год</t>
  </si>
  <si>
    <t>Сведения о фактических поступлениях доходов бюджета муниципального образования "Городской округ Ногликский" за 2021 год по видам доходов в сравнении с первоначально утвержденными (установленными) решением о бюджете значениями и с уточненными значениями с учетом внесенных изменений</t>
  </si>
  <si>
    <t>Решение Собрания от 16.12.2021 № 190</t>
  </si>
  <si>
    <t>Решение Собрания от 15.12.2020 № 98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</si>
  <si>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компании)</t>
  </si>
  <si>
    <t>1 01 02080 01</t>
  </si>
  <si>
    <t>ЗАДОЛЖЕННОСТЬ И ПЕРЕРАСЧЕТЫ ПО ОТМЕНЕННЫМ НАЛОГАМ, СБОРАМ И ИНЫМ ОБЯЗАТЕЛЬНЫМ ПЛАТЕЖАМ</t>
  </si>
  <si>
    <t>Налоги на имущество</t>
  </si>
  <si>
    <t>Земельный налог (по обязательствам, возникшим до 1 января 2006 года)</t>
  </si>
  <si>
    <t>Земельный налог (по обязательствам, возникшим до 1 января 2006 года), мобилизуемый на территориях городских округов</t>
  </si>
  <si>
    <t>1 09 00000 00</t>
  </si>
  <si>
    <t>1 09 04000 00</t>
  </si>
  <si>
    <t>1 09 04050 00</t>
  </si>
  <si>
    <t>1 09 04052 04</t>
  </si>
  <si>
    <t>Плата по соглашениям об установлении сервитута в отношении земельных участков, находящихся в государственной или муниципальной собственности</t>
  </si>
  <si>
    <t>Плата по соглашениям об установлении сервитута в отношении земельных участков, которые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</t>
  </si>
  <si>
    <t>Плата по соглашениям об установлении сервитута, заключенным органами исполнительной власти субъектов Российской Федерации, государственными или муниципальными предприятиями либо государственными или муниципальными учреждениями в отношении земельных участков, которые расположены в границах городских округов, которые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</t>
  </si>
  <si>
    <t>1 11 05300 00</t>
  </si>
  <si>
    <t>1  11 05326 00</t>
  </si>
  <si>
    <t>1  11 05326 04</t>
  </si>
  <si>
    <t>Плата за негативное воздействие на окружающую среду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</si>
  <si>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</t>
  </si>
  <si>
    <t>1 16 01050 01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</si>
  <si>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</t>
  </si>
  <si>
    <t>1 16 01060 01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</si>
  <si>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</t>
  </si>
  <si>
    <t>1 16 01070 01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</si>
  <si>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</t>
  </si>
  <si>
    <t>1 16 01080 01</t>
  </si>
  <si>
    <t>Административные штрафы, установленные главой 13 Кодекса Российской Федерации об административных правонарушениях, за административные правонарушения в области связи и информации</t>
  </si>
  <si>
    <t>1 16 01130 01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</si>
  <si>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</si>
  <si>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</t>
  </si>
  <si>
    <t>1 16 01140 01</t>
  </si>
  <si>
    <t>1 16 01150 01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</si>
  <si>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</si>
  <si>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</si>
  <si>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</t>
  </si>
  <si>
    <t>1 16 01170 01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</si>
  <si>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</si>
  <si>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</si>
  <si>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</si>
  <si>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</si>
  <si>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</si>
  <si>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</si>
  <si>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</si>
  <si>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налагаемые мировыми судьями, комиссиями по делам несовершеннолетних и защите их прав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</si>
  <si>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</t>
  </si>
  <si>
    <t>1 16 01190 01</t>
  </si>
  <si>
    <t>Административные штрафы, установленные Кодексом Российской Федерации об административных правонарушениях, за административные правонарушения в области производства и оборота этилового спирта, алкогольной и спиртосодержащей продукции, а также за административные правонарушения порядка ценообразования в части регулирования цен на этиловый спирт, алкогольную и спиртосодержащую продукцию</t>
  </si>
  <si>
    <t>Административные штрафы, установленные Кодексом Российской Федерации об административных правонарушениях, за административные правонарушения в области производства и оборота этилового спирта, алкогольной и спиртосодержащей продукции, а также за административные правонарушения порядка ценообразования в части регулирования цен на этиловый спирт, алкогольную и спиртосодержащую продукцию, налагаемые мировыми судьями, комиссиями по делам несовершеннолетних и защите их прав</t>
  </si>
  <si>
    <t>1 16 01333 01</t>
  </si>
  <si>
    <t>1 16 01330 00</t>
  </si>
  <si>
    <t>Платежи в целях возмещения убытков, причиненных уклонением от заключения муниципального контракта</t>
  </si>
  <si>
    <t>1 16 10060 00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</si>
  <si>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бюджеты бюджетной системы Российской Федерации по нормативам, действовавшим в 2019 году</t>
  </si>
  <si>
    <t>1 16 10120 00</t>
  </si>
  <si>
    <t>2 02 15002 00</t>
  </si>
  <si>
    <t>Дотации бюджетам  на поддержку мер по обеспечению сбалансированности бюджетов</t>
  </si>
  <si>
    <t>Субсидии бюджетам  на софинансирование капитальных вложений в объекты муниципальной собственности</t>
  </si>
  <si>
    <t xml:space="preserve">Субсидии бюджетам на реализацию мероприятий государственной программы Российской Федерации "Доступная среда" </t>
  </si>
  <si>
    <t>Субсидии бюджетам городских округов на реализацию мероприятий государственной программы Российской Федерации "Доступная среда"</t>
  </si>
  <si>
    <t>Субсидии бюджетам на закупку контейнеров для раздельного накопления твердых коммунальных отходов</t>
  </si>
  <si>
    <t>Субсидии бюджетам городских округов на закупку контейнеров для раздельного накопления твердых коммунальных отходов</t>
  </si>
  <si>
    <t>2 02 25269 00</t>
  </si>
  <si>
    <t>2 02 25269 04</t>
  </si>
  <si>
    <t>Субсидии бюджетам на поддержку отрасли культуры</t>
  </si>
  <si>
    <t>Субсидии бюджетам городских округов на поддержку отрасли культуры</t>
  </si>
  <si>
    <t>Субсидии бюджетам на реализацию мероприятий по созданию в субъектах Российской Федерации новых мест в общеобразовательных организациях</t>
  </si>
  <si>
    <t>Субсидии бюджетам городских округов на реализацию мероприятий по созданию в субъектах Российской Федерации новых мест в общеобразовательных организациях</t>
  </si>
  <si>
    <t>2 02 25519 00</t>
  </si>
  <si>
    <t>2 02 25519 04</t>
  </si>
  <si>
    <t>2 02 25520 04</t>
  </si>
  <si>
    <t xml:space="preserve">2 02 25555 00 </t>
  </si>
  <si>
    <t>2 02 25520 00</t>
  </si>
  <si>
    <t>Субвенции бюджетам городских округов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</si>
  <si>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Субвенции бюджетам на проведение Всероссийской переписи населения 2020 года</t>
  </si>
  <si>
    <t>Субвенции бюджетам городских округов на проведение Всероссийской переписи населения 2020 года</t>
  </si>
  <si>
    <t>Межбюджетные трансферты, передаваемые бюджетам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</si>
  <si>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Межбюджетные трансферты, передаваемые бюджетам городских округов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</si>
  <si>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ПРОЧИЕ БЕЗВОЗМЕЗДНЫЕ ПОСТУПЛЕНИЯ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</si>
  <si>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</si>
  <si>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ВОЗВРАТ ОСТАТКОВ СУБСИДИЙ, СУБВЕНЦИЙ И ИНЫХ МЕЖБЮДЖЕТНЫХ ТРАНСФЕРТОВ, ИМЕЮЩИХ ЦЕЛЕВОЕ НАЗНАЧЕНИЕ, ПРОШЛЫХ ЛЕТ</t>
  </si>
  <si>
    <t xml:space="preserve">2 02 30024 00 </t>
  </si>
  <si>
    <t xml:space="preserve">2 02 30024 04 </t>
  </si>
  <si>
    <t xml:space="preserve">2 02 30027 00 </t>
  </si>
  <si>
    <t xml:space="preserve">2 02 30027 04 </t>
  </si>
  <si>
    <t xml:space="preserve">2 02 30029 00 </t>
  </si>
  <si>
    <t xml:space="preserve">2 02 30029 04 </t>
  </si>
  <si>
    <t xml:space="preserve">2 02 35082 00  </t>
  </si>
  <si>
    <t xml:space="preserve">2 02 35082 04  </t>
  </si>
  <si>
    <t xml:space="preserve">2 02 35304 00 </t>
  </si>
  <si>
    <t>2 02 35469 00</t>
  </si>
  <si>
    <t>2 02 35469 04</t>
  </si>
  <si>
    <t>2 02 04000 00</t>
  </si>
  <si>
    <t>2 02 49999 04</t>
  </si>
  <si>
    <t>1 16 01200 01</t>
  </si>
  <si>
    <t>2 18 04010 04</t>
  </si>
  <si>
    <t>2 07 04000 04</t>
  </si>
  <si>
    <t>Фактическое исполнение за 2021 год</t>
  </si>
  <si>
    <t>Рост доходов налогоплательщиков</t>
  </si>
  <si>
    <t>Рост фактических поступлений от ООО "Даги"</t>
  </si>
  <si>
    <t>Главным администратором доходов Межрайонной ИФНС России № 4 по Сахалинской области уточнен плановый показатель исходя из фактических поступлений</t>
  </si>
  <si>
    <t>Рост за счет заключения краткострочных договоров аренды</t>
  </si>
  <si>
    <t>Рост поступлений за счет погашения дебиторской задолженности платы за наем муниципального имущества, взысканной с граждан по исполнительным листам судебными приставами-исполнителями</t>
  </si>
  <si>
    <t xml:space="preserve">Главным администратором доходов Управлением Росприроднадзора по Сахалинской области произведено уточнение плановых показателей за счет роста поступлений от компании "Сахалин Энерджи", ООО "Спецавтотранспорт", ООО "Велесстрой" </t>
  </si>
  <si>
    <t>Уточнение объемов субсидий главными распорядителями средств бюджета Сахалинской области</t>
  </si>
  <si>
    <t>Уточнение объемов субвенций главными распорядителями средств бюджета Сахалинской области</t>
  </si>
  <si>
    <t>Уточнение объема иных межбюджетных трансфертов главными распорядителями средств бюджета Сахалинской области</t>
  </si>
  <si>
    <t>Снижение численности работников ООО "РН-Сахалинморнефтегаз", ООО "Паркер дальневосточный дриллинг сервисиз", ООО "Самотлорнефтепромхим"</t>
  </si>
  <si>
    <t>Рост поступлений за счет прекращения действия с 01.01.2021 налогового режима  в виде единого налога на вмененный доход и перехода части налогоплательщиков на упрощенную систему налогообложения</t>
  </si>
  <si>
    <t>Рост поступлений за счет прекращения действия с 01.01.2021 налогового режима в виде единого налога на вмененный доход и перехода части налогоплательщиков  на патентную систему налогообложения</t>
  </si>
  <si>
    <t>Поступления средств от незапланированной продажи земельных участков субъектам малого и среднего предпринимательства, а также физическим лицам по договорам купли-продажи, которая имеет заявительный характер</t>
  </si>
  <si>
    <t>Завышение плановых назначений объясняется применением усредненного метода прогнозирования доходов за 3 фактических года, предшествующих году прогнозирования согласно методике прогнозирования поступлений доходов в бюджет МО "Городской округ Ногликский"</t>
  </si>
  <si>
    <t>Согласно методике прогнозирования поступлений доходов в бюджет МО "Городской округ Ногликский", доходы бюджетов бюджетной системы РФ от возврата остатков субсидий, субвенций и иных межбюджетных трансфертов, имеющих целевое назначение, прошлых лет при составлении прогноза бюджета на очередной финансовый год и плановый период не планируются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</si>
  <si>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</si>
  <si>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Увеличение поступлений за счет доначисления налога за 2020 год, а также уплаты недоимки</t>
  </si>
  <si>
    <t xml:space="preserve">Возврат плательщикам излишне уплаченной суммы земельного налога </t>
  </si>
  <si>
    <t xml:space="preserve">В первоначально утвержденном бюджете, главным администратором доходов КУМИ учтена сумма представленного к продаже нежилого помещения, остаточной стоимостью 5 599,3 тыс. рублей, согласно решению Собрания МО "Городской округ Ногликский" от 25.11.2020 № 88 "Об утверждении прогнозного плана приватизации муниципального имущества МО "Городской округ Ногликский" на 2021 год" (далее - План). Решением Собрания МО "Городской округ Ногликский" от 20.05.2021 № 145 "О признании утратившим силу решения Собрания МО "Городской округ Ногликский" от 25.11.2020 № 88"  данный объект исключен из Плана в связи с ветхим состоянием и невозможностью его реализации  </t>
  </si>
  <si>
    <t>Снижение поступлений за счет неисполнения гражданами обязательств по уплате налога на имущество физических лиц по сроку уплаты 01.12.2021</t>
  </si>
  <si>
    <t>Снижение поступлений за счет неисполнения гражданами обязательств по уплате транспортного налога с физических лиц по сроку уплаты 01.12.2021</t>
  </si>
  <si>
    <t>Планирование данного показателя производится главными администраторами доходов с применением усредненного метода прогнозирования доходов за 3 фактических года, предшествующих году прогнозирования согласно методике прогнозирования поступлений доходов в бюджет МО "Городской округ Ногликский"</t>
  </si>
  <si>
    <t xml:space="preserve">При внесении поправок в местный бюджет были учтены фактические поступления в 2021 году задолженности по штрафам от органов исполнительной власти федерального и регионального бюджетов, которые с 2020 года согласно статье 46 Бюджетного кодекса РФ в местный бюджет не поступают </t>
  </si>
  <si>
    <t>Согласно методике прогнозирования поступлений доходов в бюджет МО "Городской округ Ногликский", возврат  остатков субсидий, субвенций и иных межбюджетных трансфертов, имеющих целевое назначение, прошлых лет при составлении прогноза бюджета на очередной финансовый год и плановый период не планируется</t>
  </si>
  <si>
    <t xml:space="preserve">Поступление пожертвования Ветеранам ВОВ от ООО "Газпром Добыча Шельф" Южно-Сахалинск в сумме 50 тыс. рублей, возврат неиспользованных денежных средств в сумме 340,4 тыс. рублей ОАО "НГЭС", полученных в 2018 году на общеполезные цели по договору пожертвований от 23.07.2018 б/н </t>
  </si>
  <si>
    <t>Снижение поступлений от ООО "РН-Транспорт" в связи с реорганизацией организации</t>
  </si>
  <si>
    <t>Рост объясняется поступлением задолженности прошлых лет от ООО "Экарма Лоджистик Сервисиз", ООО "Тайга", а также поступлением доходов по вновь заключенным договорам аренды с субъектами малого и среднего предпринимательства, физическими лицами</t>
  </si>
  <si>
    <t>Рост количества налогоплательщиков</t>
  </si>
  <si>
    <t>Главными администраторами доходов при внесении поправок в местный бюджет были учтены фактические поступления штрафов в 2021 году от органов исполнительной власти федерального и регионального бюджетов, не внесенные в первоначальный бюджет</t>
  </si>
  <si>
    <t xml:space="preserve">Основное снижение поступлений от ПАО НК "Роснефть" (сняты с учета объекты недвижимости: скважины, гаражи, ремонтные боксы и др.). Также допущено снижение поступлений от  ГКУ "Управление автомобильных дорог Сахалинской области" в связи со снижением среднегодовой стоимости имущества ввиду передачи в 2021 году автодороги Южно-Сахалинск - Оха в федеральную собственность </t>
  </si>
  <si>
    <t xml:space="preserve">Снижение (отсутствие) поступлений от бюджетных учреждений в связи с перерасчетом в 2021 году кадастровой стоимости объектов недвижимости в сторону уменьшения </t>
  </si>
  <si>
    <t>Данный вид доходов установлен Федеральным законом РФ от 01.07.2021 № 251-ФЗ с 01.01.2021, норматив отчислений в местный бюджет составляет не менее 50%. Главным администратором доходов является агентство лесного и охотничьего хозяйства Сахалинской области</t>
  </si>
  <si>
    <t>Данный вид налога установлен законодательством РФ с 01.01.2021. Не запланирован в первоначальном бюджете главным администратором дохода ввиду внесения  данных изменений 15.10.2020, то есть в период окончания работы по формированию бюджетов. Налог поступил в местный бюджет по нормативу отчислений 33%</t>
  </si>
  <si>
    <t>Снижение поступлений в связи с предоставлением налоговых льгот за 2020 год индивидуальным предпринимателям, осуществляющим деятельность в соответствующей отрасли российской экономики, в наибольшей степени пострадавшей в условиях ухудшения ситуации в результате распространения новой коронавирусной инфекции, а также за счет неисполнения гражданами обязательств по уплате земельного налога с физических лиц по сроку уплаты до 01.12.2021</t>
  </si>
  <si>
    <t>Главным администратором доходов - администрацией МО "Городской округ Ногликский" не выполнены в полном объеме плановые назначения на 2021 год, которые сформированы с применением усредненного метода прогнозирования доходов за 3 фактических года, предшествующих году прогнозирования согласно методике прогнозирования поступлений доходов в бюджет МО "Городской округ Ногликский"</t>
  </si>
  <si>
    <t>Главный администратор доходов -  департамент соцполитики администрации МО "Городской округ Ногликский" при планировании показателей на 2021 год примененял усредненный метод прогнозирования доходов за 3 фактических года, предшествующих году прогнозирования согласно методике прогнозирования поступлений доходов в бюджет МО "Городской округ Ногликский". Поступлений по данному коду за 3 года не было. При внесении поправок в местный бюджет фактические поступления за 2021 год были учтены</t>
  </si>
  <si>
    <t>Главный администратор доходов Министерство экологии Сахалинской области представивший плановые показатели на 2021 год, письмом от 18.05.2021 № 3.06-1999/21 "Об уточнении прогноза поступлений доходов на 2021 год" сообщил, что в связи с реорганизацией в форме выделения из министерства экологии Сахалинской области агентства лесного и охотничьего хозяйства Сахалинской области, поступлениеданных платежей в бюджет МО "Городской округ Ногликский" на 2021 год не предусмотрено ввиду  отсутствия полномочий у администратора доходов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</si>
</sst>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20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name val="Times New Roman Cyr"/>
      <charset val="204"/>
    </font>
    <font>
      <sz val="11"/>
      <name val="Calibri"/>
      <family val="2"/>
      <scheme val="minor"/>
    </font>
    <font>
      <b/>
      <sz val="10"/>
      <color rgb="FF000000"/>
      <name val="Arial Cyr"/>
      <family val="2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000000"/>
      <name val="Arial Cyr"/>
      <family val="2"/>
    </font>
    <font>
      <sz val="10"/>
      <color rgb="FFFFFFFF"/>
      <name val="Arial Cyr"/>
      <family val="2"/>
    </font>
    <font>
      <sz val="12"/>
      <color rgb="FF000000"/>
      <name val="Times New Roman"/>
      <family val="2"/>
    </font>
    <font>
      <sz val="11"/>
      <name val="Calibri"/>
      <family val="2"/>
    </font>
    <font>
      <u/>
      <sz val="11"/>
      <color theme="10"/>
      <name val="Calibri"/>
      <family val="2"/>
      <charset val="204"/>
    </font>
    <font>
      <sz val="12"/>
      <name val="Times New Roman"/>
      <family val="1"/>
      <charset val="204"/>
    </font>
    <font>
      <sz val="12"/>
      <name val="Calibri"/>
      <family val="2"/>
      <charset val="204"/>
      <scheme val="minor"/>
    </font>
    <font>
      <sz val="12"/>
      <name val="Times New Roman"/>
      <family val="1"/>
    </font>
    <font>
      <u/>
      <sz val="12"/>
      <name val="Calibri"/>
      <family val="2"/>
      <charset val="204"/>
    </font>
    <font>
      <sz val="12"/>
      <name val="Times New Roman CYR"/>
      <family val="1"/>
      <charset val="204"/>
    </font>
    <font>
      <sz val="12"/>
      <name val="Times New Roman Cyr"/>
      <charset val="204"/>
    </font>
    <font>
      <b/>
      <sz val="12"/>
      <name val="Calibri"/>
      <family val="2"/>
      <charset val="204"/>
      <scheme val="minor"/>
    </font>
    <font>
      <sz val="13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44">
    <xf numFmtId="0" fontId="0" fillId="0" borderId="0"/>
    <xf numFmtId="0" fontId="1" fillId="0" borderId="0"/>
    <xf numFmtId="0" fontId="2" fillId="0" borderId="0"/>
    <xf numFmtId="0" fontId="3" fillId="0" borderId="0"/>
    <xf numFmtId="0" fontId="3" fillId="0" borderId="0"/>
    <xf numFmtId="49" fontId="4" fillId="0" borderId="2">
      <alignment vertical="top" wrapText="1"/>
    </xf>
    <xf numFmtId="4" fontId="4" fillId="0" borderId="2">
      <alignment horizontal="right" vertical="top" shrinkToFit="1"/>
    </xf>
    <xf numFmtId="0" fontId="5" fillId="0" borderId="3"/>
    <xf numFmtId="0" fontId="5" fillId="0" borderId="0"/>
    <xf numFmtId="0" fontId="4" fillId="0" borderId="0"/>
    <xf numFmtId="0" fontId="5" fillId="0" borderId="0">
      <alignment horizontal="center" vertical="center" wrapText="1"/>
    </xf>
    <xf numFmtId="0" fontId="6" fillId="0" borderId="0">
      <alignment horizontal="center" vertical="center" wrapText="1"/>
    </xf>
    <xf numFmtId="0" fontId="6" fillId="0" borderId="0">
      <alignment horizontal="right" vertical="center" wrapText="1"/>
    </xf>
    <xf numFmtId="0" fontId="6" fillId="0" borderId="0"/>
    <xf numFmtId="0" fontId="6" fillId="0" borderId="0"/>
    <xf numFmtId="0" fontId="3" fillId="0" borderId="0"/>
    <xf numFmtId="0" fontId="7" fillId="2" borderId="0"/>
    <xf numFmtId="0" fontId="8" fillId="0" borderId="0">
      <alignment horizontal="left" shrinkToFit="1"/>
    </xf>
    <xf numFmtId="0" fontId="6" fillId="0" borderId="0">
      <alignment horizontal="left" vertical="center" wrapText="1"/>
    </xf>
    <xf numFmtId="0" fontId="6" fillId="0" borderId="0">
      <alignment horizontal="center" vertical="center" shrinkToFit="1"/>
    </xf>
    <xf numFmtId="0" fontId="9" fillId="0" borderId="0">
      <alignment horizontal="center" vertical="center" shrinkToFit="1"/>
    </xf>
    <xf numFmtId="0" fontId="6" fillId="0" borderId="0"/>
    <xf numFmtId="0" fontId="7" fillId="0" borderId="0">
      <alignment horizontal="center" vertical="center" wrapText="1"/>
    </xf>
    <xf numFmtId="0" fontId="7" fillId="0" borderId="0"/>
    <xf numFmtId="0" fontId="7" fillId="2" borderId="4"/>
    <xf numFmtId="0" fontId="8" fillId="0" borderId="5">
      <alignment horizontal="left" shrinkToFit="1"/>
    </xf>
    <xf numFmtId="0" fontId="7" fillId="0" borderId="2">
      <alignment horizontal="center" vertical="center" wrapText="1"/>
    </xf>
    <xf numFmtId="0" fontId="7" fillId="0" borderId="3"/>
    <xf numFmtId="0" fontId="8" fillId="0" borderId="5"/>
    <xf numFmtId="0" fontId="7" fillId="0" borderId="5"/>
    <xf numFmtId="0" fontId="7" fillId="2" borderId="6"/>
    <xf numFmtId="0" fontId="7" fillId="2" borderId="7"/>
    <xf numFmtId="0" fontId="6" fillId="0" borderId="0">
      <alignment horizontal="left" wrapText="1"/>
    </xf>
    <xf numFmtId="0" fontId="7" fillId="0" borderId="0">
      <alignment horizontal="left" wrapText="1"/>
    </xf>
    <xf numFmtId="49" fontId="8" fillId="0" borderId="5">
      <alignment horizontal="center" vertical="center" shrinkToFit="1"/>
    </xf>
    <xf numFmtId="49" fontId="7" fillId="0" borderId="2">
      <alignment vertical="top" wrapText="1"/>
    </xf>
    <xf numFmtId="4" fontId="7" fillId="0" borderId="2">
      <alignment horizontal="right" vertical="top" shrinkToFit="1"/>
    </xf>
    <xf numFmtId="49" fontId="7" fillId="2" borderId="0"/>
    <xf numFmtId="49" fontId="7" fillId="2" borderId="6"/>
    <xf numFmtId="0" fontId="6" fillId="0" borderId="3"/>
    <xf numFmtId="49" fontId="7" fillId="2" borderId="7"/>
    <xf numFmtId="49" fontId="7" fillId="2" borderId="4"/>
    <xf numFmtId="0" fontId="10" fillId="0" borderId="0"/>
    <xf numFmtId="0" fontId="11" fillId="0" borderId="0" applyNumberFormat="0" applyFill="0" applyBorder="0" applyAlignment="0" applyProtection="0">
      <alignment vertical="top"/>
      <protection locked="0"/>
    </xf>
  </cellStyleXfs>
  <cellXfs count="61">
    <xf numFmtId="0" fontId="0" fillId="0" borderId="0" xfId="0"/>
    <xf numFmtId="0" fontId="13" fillId="0" borderId="0" xfId="0" applyFont="1" applyFill="1" applyAlignment="1">
      <alignment horizontal="left" vertical="center"/>
    </xf>
    <xf numFmtId="0" fontId="13" fillId="0" borderId="0" xfId="0" applyFont="1" applyFill="1"/>
    <xf numFmtId="0" fontId="12" fillId="0" borderId="1" xfId="1" applyNumberFormat="1" applyFont="1" applyFill="1" applyBorder="1" applyAlignment="1">
      <alignment horizontal="center" vertical="top"/>
    </xf>
    <xf numFmtId="0" fontId="12" fillId="0" borderId="1" xfId="1" applyFont="1" applyFill="1" applyBorder="1" applyAlignment="1">
      <alignment horizontal="center" vertical="top"/>
    </xf>
    <xf numFmtId="1" fontId="12" fillId="0" borderId="1" xfId="0" applyNumberFormat="1" applyFont="1" applyFill="1" applyBorder="1" applyAlignment="1">
      <alignment horizontal="center" vertical="top"/>
    </xf>
    <xf numFmtId="165" fontId="13" fillId="0" borderId="0" xfId="0" applyNumberFormat="1" applyFont="1" applyFill="1"/>
    <xf numFmtId="165" fontId="12" fillId="0" borderId="1" xfId="1" applyNumberFormat="1" applyFont="1" applyFill="1" applyBorder="1" applyAlignment="1">
      <alignment horizontal="right" vertical="top"/>
    </xf>
    <xf numFmtId="165" fontId="12" fillId="0" borderId="1" xfId="0" applyNumberFormat="1" applyFont="1" applyFill="1" applyBorder="1" applyAlignment="1" applyProtection="1">
      <alignment horizontal="right" vertical="top"/>
      <protection locked="0"/>
    </xf>
    <xf numFmtId="165" fontId="14" fillId="0" borderId="1" xfId="1" applyNumberFormat="1" applyFont="1" applyFill="1" applyBorder="1" applyAlignment="1">
      <alignment horizontal="right" vertical="top"/>
    </xf>
    <xf numFmtId="165" fontId="16" fillId="0" borderId="1" xfId="1" applyNumberFormat="1" applyFont="1" applyFill="1" applyBorder="1" applyAlignment="1">
      <alignment horizontal="right" vertical="top"/>
    </xf>
    <xf numFmtId="165" fontId="17" fillId="0" borderId="1" xfId="1" applyNumberFormat="1" applyFont="1" applyFill="1" applyBorder="1" applyAlignment="1">
      <alignment horizontal="right" vertical="top"/>
    </xf>
    <xf numFmtId="165" fontId="12" fillId="0" borderId="1" xfId="0" applyNumberFormat="1" applyFont="1" applyFill="1" applyBorder="1" applyAlignment="1">
      <alignment horizontal="right" vertical="top"/>
    </xf>
    <xf numFmtId="165" fontId="12" fillId="0" borderId="1" xfId="2" applyNumberFormat="1" applyFont="1" applyFill="1" applyBorder="1" applyAlignment="1" applyProtection="1">
      <alignment horizontal="right" vertical="top" wrapText="1"/>
      <protection locked="0"/>
    </xf>
    <xf numFmtId="0" fontId="18" fillId="0" borderId="0" xfId="0" applyFont="1" applyFill="1"/>
    <xf numFmtId="0" fontId="13" fillId="0" borderId="0" xfId="0" applyFont="1"/>
    <xf numFmtId="0" fontId="13" fillId="0" borderId="0" xfId="0" applyFont="1" applyFill="1" applyAlignment="1">
      <alignment horizontal="right" vertical="top"/>
    </xf>
    <xf numFmtId="164" fontId="13" fillId="0" borderId="0" xfId="0" applyNumberFormat="1" applyFont="1" applyFill="1" applyAlignment="1">
      <alignment horizontal="right" vertical="top"/>
    </xf>
    <xf numFmtId="0" fontId="12" fillId="0" borderId="1" xfId="29" applyNumberFormat="1" applyFont="1" applyFill="1" applyBorder="1" applyAlignment="1" applyProtection="1">
      <alignment horizontal="justify" vertical="top" wrapText="1"/>
    </xf>
    <xf numFmtId="0" fontId="12" fillId="0" borderId="1" xfId="1" applyNumberFormat="1" applyFont="1" applyFill="1" applyBorder="1" applyAlignment="1">
      <alignment horizontal="justify" vertical="top" wrapText="1"/>
    </xf>
    <xf numFmtId="0" fontId="12" fillId="3" borderId="1" xfId="1" applyFont="1" applyFill="1" applyBorder="1" applyAlignment="1">
      <alignment horizontal="center" vertical="top"/>
    </xf>
    <xf numFmtId="0" fontId="12" fillId="3" borderId="1" xfId="0" applyFont="1" applyFill="1" applyBorder="1" applyAlignment="1">
      <alignment horizontal="center" vertical="top"/>
    </xf>
    <xf numFmtId="0" fontId="14" fillId="3" borderId="1" xfId="1" applyFont="1" applyFill="1" applyBorder="1" applyAlignment="1">
      <alignment horizontal="center" vertical="top"/>
    </xf>
    <xf numFmtId="0" fontId="12" fillId="3" borderId="1" xfId="1" applyFont="1" applyFill="1" applyBorder="1" applyAlignment="1">
      <alignment horizontal="center" vertical="top" wrapText="1"/>
    </xf>
    <xf numFmtId="0" fontId="16" fillId="3" borderId="1" xfId="1" applyFont="1" applyFill="1" applyBorder="1" applyAlignment="1">
      <alignment horizontal="center" vertical="top"/>
    </xf>
    <xf numFmtId="3" fontId="16" fillId="3" borderId="1" xfId="1" applyNumberFormat="1" applyFont="1" applyFill="1" applyBorder="1" applyAlignment="1">
      <alignment horizontal="center" vertical="top"/>
    </xf>
    <xf numFmtId="49" fontId="12" fillId="3" borderId="1" xfId="1" applyNumberFormat="1" applyFont="1" applyFill="1" applyBorder="1" applyAlignment="1">
      <alignment horizontal="center" vertical="top"/>
    </xf>
    <xf numFmtId="0" fontId="12" fillId="3" borderId="1" xfId="0" applyNumberFormat="1" applyFont="1" applyFill="1" applyBorder="1" applyAlignment="1" applyProtection="1">
      <alignment horizontal="center" vertical="top"/>
      <protection locked="0"/>
    </xf>
    <xf numFmtId="0" fontId="16" fillId="3" borderId="1" xfId="1" applyFont="1" applyFill="1" applyBorder="1" applyAlignment="1">
      <alignment horizontal="center" vertical="top" wrapText="1"/>
    </xf>
    <xf numFmtId="0" fontId="13" fillId="3" borderId="0" xfId="0" applyFont="1" applyFill="1" applyAlignment="1">
      <alignment horizontal="left" vertical="top"/>
    </xf>
    <xf numFmtId="0" fontId="12" fillId="0" borderId="1" xfId="1" applyNumberFormat="1" applyFont="1" applyFill="1" applyBorder="1" applyAlignment="1">
      <alignment horizontal="justify" vertical="top"/>
    </xf>
    <xf numFmtId="0" fontId="12" fillId="0" borderId="1" xfId="1" applyFont="1" applyFill="1" applyBorder="1" applyAlignment="1">
      <alignment horizontal="justify" vertical="top" wrapText="1"/>
    </xf>
    <xf numFmtId="0" fontId="12" fillId="0" borderId="1" xfId="0" applyNumberFormat="1" applyFont="1" applyFill="1" applyBorder="1" applyAlignment="1">
      <alignment horizontal="justify" vertical="top" wrapText="1"/>
    </xf>
    <xf numFmtId="0" fontId="12" fillId="0" borderId="1" xfId="28" applyNumberFormat="1" applyFont="1" applyFill="1" applyBorder="1" applyAlignment="1" applyProtection="1">
      <alignment horizontal="justify" vertical="top" wrapText="1"/>
      <protection locked="0"/>
    </xf>
    <xf numFmtId="0" fontId="14" fillId="0" borderId="1" xfId="1" applyNumberFormat="1" applyFont="1" applyFill="1" applyBorder="1" applyAlignment="1">
      <alignment horizontal="justify" vertical="top"/>
    </xf>
    <xf numFmtId="0" fontId="14" fillId="0" borderId="1" xfId="1" applyNumberFormat="1" applyFont="1" applyFill="1" applyBorder="1" applyAlignment="1">
      <alignment horizontal="justify" vertical="top" wrapText="1"/>
    </xf>
    <xf numFmtId="0" fontId="16" fillId="0" borderId="1" xfId="1" applyNumberFormat="1" applyFont="1" applyFill="1" applyBorder="1" applyAlignment="1">
      <alignment horizontal="justify" vertical="top" wrapText="1"/>
    </xf>
    <xf numFmtId="49" fontId="12" fillId="0" borderId="1" xfId="0" applyNumberFormat="1" applyFont="1" applyFill="1" applyBorder="1" applyAlignment="1" applyProtection="1">
      <alignment horizontal="justify" vertical="top" wrapText="1"/>
      <protection locked="0"/>
    </xf>
    <xf numFmtId="0" fontId="12" fillId="0" borderId="1" xfId="0" applyNumberFormat="1" applyFont="1" applyFill="1" applyBorder="1" applyAlignment="1" applyProtection="1">
      <alignment horizontal="justify" vertical="top" wrapText="1"/>
      <protection locked="0"/>
    </xf>
    <xf numFmtId="0" fontId="12" fillId="0" borderId="1" xfId="0" applyFont="1" applyFill="1" applyBorder="1" applyAlignment="1">
      <alignment horizontal="justify" vertical="top" wrapText="1"/>
    </xf>
    <xf numFmtId="0" fontId="13" fillId="0" borderId="0" xfId="0" applyFont="1" applyFill="1" applyAlignment="1">
      <alignment horizontal="justify" vertical="top"/>
    </xf>
    <xf numFmtId="0" fontId="12" fillId="0" borderId="1" xfId="0" applyFont="1" applyFill="1" applyBorder="1" applyAlignment="1">
      <alignment horizontal="justify" vertical="top"/>
    </xf>
    <xf numFmtId="0" fontId="14" fillId="0" borderId="1" xfId="1" applyFont="1" applyFill="1" applyBorder="1" applyAlignment="1">
      <alignment horizontal="center" vertical="top"/>
    </xf>
    <xf numFmtId="0" fontId="13" fillId="0" borderId="1" xfId="0" applyFont="1" applyFill="1" applyBorder="1" applyAlignment="1">
      <alignment horizontal="justify"/>
    </xf>
    <xf numFmtId="0" fontId="13" fillId="0" borderId="1" xfId="0" applyFont="1" applyFill="1" applyBorder="1" applyAlignment="1">
      <alignment horizontal="justify" vertical="top"/>
    </xf>
    <xf numFmtId="0" fontId="15" fillId="0" borderId="1" xfId="43" applyFont="1" applyFill="1" applyBorder="1" applyAlignment="1" applyProtection="1">
      <alignment horizontal="justify" vertical="top"/>
    </xf>
    <xf numFmtId="0" fontId="18" fillId="0" borderId="1" xfId="0" applyFont="1" applyFill="1" applyBorder="1" applyAlignment="1">
      <alignment horizontal="justify"/>
    </xf>
    <xf numFmtId="0" fontId="13" fillId="0" borderId="0" xfId="0" applyFont="1" applyFill="1" applyBorder="1" applyAlignment="1">
      <alignment horizontal="justify" vertical="top"/>
    </xf>
    <xf numFmtId="0" fontId="12" fillId="0" borderId="1" xfId="0" applyFont="1" applyFill="1" applyBorder="1" applyAlignment="1">
      <alignment horizontal="center" vertical="top" wrapText="1"/>
    </xf>
    <xf numFmtId="0" fontId="13" fillId="0" borderId="1" xfId="0" applyFont="1" applyFill="1" applyBorder="1"/>
    <xf numFmtId="0" fontId="12" fillId="0" borderId="2" xfId="26" applyFont="1" applyAlignment="1">
      <alignment horizontal="justify" vertical="top" wrapText="1"/>
    </xf>
    <xf numFmtId="0" fontId="19" fillId="0" borderId="1" xfId="0" applyFont="1" applyFill="1" applyBorder="1" applyAlignment="1">
      <alignment horizontal="justify" vertical="center"/>
    </xf>
    <xf numFmtId="49" fontId="12" fillId="3" borderId="6" xfId="38" applyFont="1" applyFill="1" applyAlignment="1">
      <alignment horizontal="center" vertical="top"/>
    </xf>
    <xf numFmtId="49" fontId="12" fillId="3" borderId="1" xfId="0" applyNumberFormat="1" applyFont="1" applyFill="1" applyBorder="1" applyAlignment="1" applyProtection="1">
      <alignment horizontal="justify" vertical="top" wrapText="1"/>
      <protection locked="0"/>
    </xf>
    <xf numFmtId="0" fontId="12" fillId="3" borderId="1" xfId="0" applyFont="1" applyFill="1" applyBorder="1" applyAlignment="1">
      <alignment horizontal="justify" vertical="top" wrapText="1"/>
    </xf>
    <xf numFmtId="0" fontId="12" fillId="0" borderId="0" xfId="0" applyFont="1" applyFill="1" applyAlignment="1" applyProtection="1">
      <alignment horizontal="right" vertical="top"/>
      <protection locked="0"/>
    </xf>
    <xf numFmtId="0" fontId="12" fillId="0" borderId="0" xfId="0" applyFont="1" applyFill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top"/>
    </xf>
    <xf numFmtId="0" fontId="12" fillId="3" borderId="1" xfId="0" applyFont="1" applyFill="1" applyBorder="1" applyAlignment="1">
      <alignment horizontal="center" vertical="top" wrapText="1"/>
    </xf>
    <xf numFmtId="0" fontId="12" fillId="0" borderId="1" xfId="0" applyFont="1" applyFill="1" applyBorder="1" applyAlignment="1">
      <alignment horizontal="center" vertical="top" wrapText="1"/>
    </xf>
    <xf numFmtId="164" fontId="12" fillId="0" borderId="1" xfId="0" applyNumberFormat="1" applyFont="1" applyFill="1" applyBorder="1" applyAlignment="1">
      <alignment horizontal="center" vertical="top" wrapText="1"/>
    </xf>
  </cellXfs>
  <cellStyles count="44">
    <cellStyle name="br" xfId="3" xr:uid="{00000000-0005-0000-0000-000000000000}"/>
    <cellStyle name="col" xfId="4" xr:uid="{00000000-0005-0000-0000-000001000000}"/>
    <cellStyle name="st31" xfId="5" xr:uid="{00000000-0005-0000-0000-000002000000}"/>
    <cellStyle name="st32" xfId="6" xr:uid="{00000000-0005-0000-0000-000003000000}"/>
    <cellStyle name="st33" xfId="7" xr:uid="{00000000-0005-0000-0000-000004000000}"/>
    <cellStyle name="st34" xfId="8" xr:uid="{00000000-0005-0000-0000-000005000000}"/>
    <cellStyle name="st35" xfId="9" xr:uid="{00000000-0005-0000-0000-000006000000}"/>
    <cellStyle name="st36" xfId="10" xr:uid="{00000000-0005-0000-0000-000007000000}"/>
    <cellStyle name="st37" xfId="11" xr:uid="{00000000-0005-0000-0000-000008000000}"/>
    <cellStyle name="st38" xfId="12" xr:uid="{00000000-0005-0000-0000-000009000000}"/>
    <cellStyle name="style0" xfId="13" xr:uid="{00000000-0005-0000-0000-00000A000000}"/>
    <cellStyle name="td" xfId="14" xr:uid="{00000000-0005-0000-0000-00000B000000}"/>
    <cellStyle name="tr" xfId="15" xr:uid="{00000000-0005-0000-0000-00000C000000}"/>
    <cellStyle name="xl21" xfId="16" xr:uid="{00000000-0005-0000-0000-00000D000000}"/>
    <cellStyle name="xl22" xfId="17" xr:uid="{00000000-0005-0000-0000-00000E000000}"/>
    <cellStyle name="xl23" xfId="18" xr:uid="{00000000-0005-0000-0000-00000F000000}"/>
    <cellStyle name="xl24" xfId="19" xr:uid="{00000000-0005-0000-0000-000010000000}"/>
    <cellStyle name="xl25" xfId="20" xr:uid="{00000000-0005-0000-0000-000011000000}"/>
    <cellStyle name="xl26" xfId="21" xr:uid="{00000000-0005-0000-0000-000012000000}"/>
    <cellStyle name="xl27" xfId="22" xr:uid="{00000000-0005-0000-0000-000013000000}"/>
    <cellStyle name="xl28" xfId="23" xr:uid="{00000000-0005-0000-0000-000014000000}"/>
    <cellStyle name="xl29" xfId="24" xr:uid="{00000000-0005-0000-0000-000015000000}"/>
    <cellStyle name="xl30" xfId="25" xr:uid="{00000000-0005-0000-0000-000016000000}"/>
    <cellStyle name="xl31" xfId="26" xr:uid="{00000000-0005-0000-0000-000017000000}"/>
    <cellStyle name="xl32" xfId="27" xr:uid="{00000000-0005-0000-0000-000018000000}"/>
    <cellStyle name="xl33" xfId="28" xr:uid="{00000000-0005-0000-0000-000019000000}"/>
    <cellStyle name="xl34" xfId="29" xr:uid="{00000000-0005-0000-0000-00001A000000}"/>
    <cellStyle name="xl35" xfId="30" xr:uid="{00000000-0005-0000-0000-00001B000000}"/>
    <cellStyle name="xl36" xfId="31" xr:uid="{00000000-0005-0000-0000-00001C000000}"/>
    <cellStyle name="xl37" xfId="32" xr:uid="{00000000-0005-0000-0000-00001D000000}"/>
    <cellStyle name="xl38" xfId="33" xr:uid="{00000000-0005-0000-0000-00001E000000}"/>
    <cellStyle name="xl39" xfId="34" xr:uid="{00000000-0005-0000-0000-00001F000000}"/>
    <cellStyle name="xl40" xfId="35" xr:uid="{00000000-0005-0000-0000-000020000000}"/>
    <cellStyle name="xl41" xfId="36" xr:uid="{00000000-0005-0000-0000-000021000000}"/>
    <cellStyle name="xl42" xfId="37" xr:uid="{00000000-0005-0000-0000-000022000000}"/>
    <cellStyle name="xl43" xfId="38" xr:uid="{00000000-0005-0000-0000-000023000000}"/>
    <cellStyle name="xl44" xfId="39" xr:uid="{00000000-0005-0000-0000-000024000000}"/>
    <cellStyle name="xl45" xfId="40" xr:uid="{00000000-0005-0000-0000-000025000000}"/>
    <cellStyle name="xl46" xfId="41" xr:uid="{00000000-0005-0000-0000-000026000000}"/>
    <cellStyle name="Гиперссылка" xfId="43" builtinId="8"/>
    <cellStyle name="Обычный" xfId="0" builtinId="0"/>
    <cellStyle name="Обычный 2" xfId="1" xr:uid="{00000000-0005-0000-0000-000029000000}"/>
    <cellStyle name="Обычный 3" xfId="42" xr:uid="{00000000-0005-0000-0000-00002A000000}"/>
    <cellStyle name="Обычный_Фонд Коменсации" xfId="2" xr:uid="{00000000-0005-0000-0000-00002B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96"/>
  <sheetViews>
    <sheetView tabSelected="1" zoomScaleNormal="100" workbookViewId="0">
      <selection activeCell="H136" sqref="H136"/>
    </sheetView>
  </sheetViews>
  <sheetFormatPr defaultRowHeight="15.75" x14ac:dyDescent="0.25"/>
  <cols>
    <col min="1" max="1" width="66.42578125" style="40" customWidth="1"/>
    <col min="2" max="2" width="16.85546875" style="29" customWidth="1"/>
    <col min="3" max="3" width="17.140625" style="16" customWidth="1"/>
    <col min="4" max="4" width="18.85546875" style="16" customWidth="1"/>
    <col min="5" max="5" width="13.28515625" style="16" customWidth="1"/>
    <col min="6" max="6" width="13.7109375" style="16" customWidth="1"/>
    <col min="7" max="7" width="12.28515625" style="17" customWidth="1"/>
    <col min="8" max="8" width="51.5703125" style="47" customWidth="1"/>
    <col min="9" max="9" width="10.28515625" style="2" bestFit="1" customWidth="1"/>
    <col min="10" max="16384" width="9.140625" style="15"/>
  </cols>
  <sheetData>
    <row r="1" spans="1:9" s="1" customFormat="1" ht="28.5" customHeight="1" x14ac:dyDescent="0.25">
      <c r="A1" s="55" t="s">
        <v>282</v>
      </c>
      <c r="B1" s="55"/>
      <c r="C1" s="55"/>
      <c r="D1" s="55"/>
      <c r="E1" s="55"/>
      <c r="F1" s="55"/>
      <c r="G1" s="55"/>
      <c r="H1" s="55"/>
    </row>
    <row r="2" spans="1:9" s="1" customFormat="1" ht="64.5" customHeight="1" x14ac:dyDescent="0.25">
      <c r="A2" s="56" t="s">
        <v>283</v>
      </c>
      <c r="B2" s="56"/>
      <c r="C2" s="56"/>
      <c r="D2" s="56"/>
      <c r="E2" s="56"/>
      <c r="F2" s="56"/>
      <c r="G2" s="56"/>
      <c r="H2" s="56"/>
    </row>
    <row r="3" spans="1:9" s="2" customFormat="1" x14ac:dyDescent="0.25">
      <c r="A3" s="57" t="s">
        <v>122</v>
      </c>
      <c r="B3" s="58" t="s">
        <v>40</v>
      </c>
      <c r="C3" s="59" t="s">
        <v>123</v>
      </c>
      <c r="D3" s="59"/>
      <c r="E3" s="60" t="s">
        <v>381</v>
      </c>
      <c r="F3" s="59" t="s">
        <v>124</v>
      </c>
      <c r="G3" s="59"/>
      <c r="H3" s="59" t="s">
        <v>127</v>
      </c>
    </row>
    <row r="4" spans="1:9" s="2" customFormat="1" ht="70.5" customHeight="1" x14ac:dyDescent="0.25">
      <c r="A4" s="57"/>
      <c r="B4" s="58"/>
      <c r="C4" s="48" t="s">
        <v>285</v>
      </c>
      <c r="D4" s="48" t="s">
        <v>284</v>
      </c>
      <c r="E4" s="60"/>
      <c r="F4" s="48" t="s">
        <v>125</v>
      </c>
      <c r="G4" s="48" t="s">
        <v>126</v>
      </c>
      <c r="H4" s="59"/>
    </row>
    <row r="5" spans="1:9" s="2" customFormat="1" x14ac:dyDescent="0.25">
      <c r="A5" s="3">
        <v>1</v>
      </c>
      <c r="B5" s="20">
        <v>2</v>
      </c>
      <c r="C5" s="4">
        <v>3</v>
      </c>
      <c r="D5" s="4">
        <v>4</v>
      </c>
      <c r="E5" s="5">
        <v>5</v>
      </c>
      <c r="F5" s="5">
        <v>6</v>
      </c>
      <c r="G5" s="5">
        <v>7</v>
      </c>
      <c r="H5" s="5">
        <v>8</v>
      </c>
      <c r="I5" s="6"/>
    </row>
    <row r="6" spans="1:9" s="2" customFormat="1" x14ac:dyDescent="0.25">
      <c r="A6" s="19" t="s">
        <v>0</v>
      </c>
      <c r="B6" s="20" t="s">
        <v>79</v>
      </c>
      <c r="C6" s="7">
        <f>C7+C14+C24+C36+C50+C56+C60+C74+C82+C89+C99</f>
        <v>904735.19999999984</v>
      </c>
      <c r="D6" s="7">
        <f>D7+D14+D24+D36+D50+D56+D60+D74+D82+D89+D99</f>
        <v>936885.39999999991</v>
      </c>
      <c r="E6" s="7">
        <f>E7+E14+E24+E36+E50+E56+E60+E74+E82+E89+E99</f>
        <v>929088.29999999993</v>
      </c>
      <c r="F6" s="7">
        <f>E6/C6*100</f>
        <v>102.69173786982093</v>
      </c>
      <c r="G6" s="7">
        <f>E6/D6*100</f>
        <v>99.167763741435195</v>
      </c>
      <c r="H6" s="37"/>
      <c r="I6" s="6"/>
    </row>
    <row r="7" spans="1:9" s="2" customFormat="1" x14ac:dyDescent="0.25">
      <c r="A7" s="19" t="s">
        <v>1</v>
      </c>
      <c r="B7" s="20" t="s">
        <v>80</v>
      </c>
      <c r="C7" s="7">
        <f>C8</f>
        <v>606839.19999999995</v>
      </c>
      <c r="D7" s="7">
        <f t="shared" ref="D7:E7" si="0">D8</f>
        <v>608793</v>
      </c>
      <c r="E7" s="7">
        <f t="shared" si="0"/>
        <v>618447.9</v>
      </c>
      <c r="F7" s="7">
        <f t="shared" ref="F7:F65" si="1">E7/C7*100</f>
        <v>101.91297793550582</v>
      </c>
      <c r="G7" s="7">
        <f t="shared" ref="G7:G65" si="2">E7/D7*100</f>
        <v>101.5859085107746</v>
      </c>
      <c r="H7" s="37"/>
      <c r="I7" s="6"/>
    </row>
    <row r="8" spans="1:9" s="2" customFormat="1" x14ac:dyDescent="0.25">
      <c r="A8" s="19" t="s">
        <v>50</v>
      </c>
      <c r="B8" s="20" t="s">
        <v>81</v>
      </c>
      <c r="C8" s="7">
        <f>SUM(C9:C13)</f>
        <v>606839.19999999995</v>
      </c>
      <c r="D8" s="7">
        <f>SUM(D9:D13)</f>
        <v>608793</v>
      </c>
      <c r="E8" s="7">
        <f>SUM(E9:E13)</f>
        <v>618447.9</v>
      </c>
      <c r="F8" s="7">
        <f t="shared" si="1"/>
        <v>101.91297793550582</v>
      </c>
      <c r="G8" s="7">
        <f t="shared" si="2"/>
        <v>101.5859085107746</v>
      </c>
      <c r="H8" s="43"/>
      <c r="I8" s="6"/>
    </row>
    <row r="9" spans="1:9" s="2" customFormat="1" ht="78.75" x14ac:dyDescent="0.25">
      <c r="A9" s="31" t="s">
        <v>2</v>
      </c>
      <c r="B9" s="20" t="s">
        <v>82</v>
      </c>
      <c r="C9" s="7">
        <v>604640.4</v>
      </c>
      <c r="D9" s="7">
        <v>574408</v>
      </c>
      <c r="E9" s="8">
        <v>578398.6</v>
      </c>
      <c r="F9" s="7">
        <f t="shared" si="1"/>
        <v>95.659932746802895</v>
      </c>
      <c r="G9" s="7">
        <f t="shared" si="2"/>
        <v>100.69473266389046</v>
      </c>
      <c r="H9" s="37" t="s">
        <v>391</v>
      </c>
      <c r="I9" s="6"/>
    </row>
    <row r="10" spans="1:9" s="2" customFormat="1" ht="110.25" x14ac:dyDescent="0.25">
      <c r="A10" s="19" t="s">
        <v>3</v>
      </c>
      <c r="B10" s="20" t="s">
        <v>83</v>
      </c>
      <c r="C10" s="7">
        <v>210.7</v>
      </c>
      <c r="D10" s="7">
        <v>396</v>
      </c>
      <c r="E10" s="8">
        <v>372.1</v>
      </c>
      <c r="F10" s="7">
        <f t="shared" si="1"/>
        <v>176.60180351210252</v>
      </c>
      <c r="G10" s="7">
        <f t="shared" si="2"/>
        <v>93.964646464646478</v>
      </c>
      <c r="H10" s="37" t="s">
        <v>382</v>
      </c>
      <c r="I10" s="6"/>
    </row>
    <row r="11" spans="1:9" s="2" customFormat="1" ht="47.25" x14ac:dyDescent="0.25">
      <c r="A11" s="31" t="s">
        <v>397</v>
      </c>
      <c r="B11" s="20" t="s">
        <v>84</v>
      </c>
      <c r="C11" s="7">
        <v>1409.9</v>
      </c>
      <c r="D11" s="7">
        <v>2039</v>
      </c>
      <c r="E11" s="8">
        <v>1841.1</v>
      </c>
      <c r="F11" s="7">
        <f t="shared" si="1"/>
        <v>130.58372934250656</v>
      </c>
      <c r="G11" s="7">
        <f t="shared" si="2"/>
        <v>90.294261893084837</v>
      </c>
      <c r="H11" s="37" t="s">
        <v>382</v>
      </c>
      <c r="I11" s="6"/>
    </row>
    <row r="12" spans="1:9" s="2" customFormat="1" ht="94.5" x14ac:dyDescent="0.25">
      <c r="A12" s="19" t="s">
        <v>4</v>
      </c>
      <c r="B12" s="20" t="s">
        <v>85</v>
      </c>
      <c r="C12" s="7">
        <v>578.20000000000005</v>
      </c>
      <c r="D12" s="7">
        <v>1342</v>
      </c>
      <c r="E12" s="8">
        <v>1288.8</v>
      </c>
      <c r="F12" s="7">
        <f>E12/C12*100</f>
        <v>222.89865098581805</v>
      </c>
      <c r="G12" s="7">
        <f>E12/D12*100</f>
        <v>96.03576751117734</v>
      </c>
      <c r="H12" s="37" t="s">
        <v>409</v>
      </c>
      <c r="I12" s="6"/>
    </row>
    <row r="13" spans="1:9" s="2" customFormat="1" ht="126" x14ac:dyDescent="0.25">
      <c r="A13" s="19" t="s">
        <v>286</v>
      </c>
      <c r="B13" s="20" t="s">
        <v>287</v>
      </c>
      <c r="C13" s="7">
        <v>0</v>
      </c>
      <c r="D13" s="7">
        <v>30608</v>
      </c>
      <c r="E13" s="8">
        <v>36547.300000000003</v>
      </c>
      <c r="F13" s="7" t="s">
        <v>128</v>
      </c>
      <c r="G13" s="7">
        <f>E13/D13*100</f>
        <v>119.40440407736541</v>
      </c>
      <c r="H13" s="37" t="s">
        <v>414</v>
      </c>
      <c r="I13" s="6"/>
    </row>
    <row r="14" spans="1:9" s="2" customFormat="1" ht="31.5" x14ac:dyDescent="0.25">
      <c r="A14" s="32" t="s">
        <v>5</v>
      </c>
      <c r="B14" s="21" t="s">
        <v>86</v>
      </c>
      <c r="C14" s="7">
        <f>C15</f>
        <v>6829.5000000000009</v>
      </c>
      <c r="D14" s="7">
        <f>D15</f>
        <v>6698.9000000000005</v>
      </c>
      <c r="E14" s="8">
        <f>E15</f>
        <v>6827.6999999999989</v>
      </c>
      <c r="F14" s="7">
        <f t="shared" si="1"/>
        <v>99.973643751372691</v>
      </c>
      <c r="G14" s="7">
        <f t="shared" si="2"/>
        <v>101.92270372747763</v>
      </c>
      <c r="H14" s="38"/>
      <c r="I14" s="6"/>
    </row>
    <row r="15" spans="1:9" s="2" customFormat="1" ht="37.5" customHeight="1" x14ac:dyDescent="0.25">
      <c r="A15" s="32" t="s">
        <v>6</v>
      </c>
      <c r="B15" s="21" t="s">
        <v>87</v>
      </c>
      <c r="C15" s="7">
        <f>C16+C18+C20+C22</f>
        <v>6829.5000000000009</v>
      </c>
      <c r="D15" s="7">
        <f>D16+D18+D20+D22</f>
        <v>6698.9000000000005</v>
      </c>
      <c r="E15" s="7">
        <f>E16+E18+E20+E22</f>
        <v>6827.6999999999989</v>
      </c>
      <c r="F15" s="7">
        <f t="shared" si="1"/>
        <v>99.973643751372691</v>
      </c>
      <c r="G15" s="7">
        <f t="shared" si="2"/>
        <v>101.92270372747763</v>
      </c>
      <c r="H15" s="38"/>
      <c r="I15" s="6"/>
    </row>
    <row r="16" spans="1:9" s="2" customFormat="1" ht="72" customHeight="1" x14ac:dyDescent="0.25">
      <c r="A16" s="33" t="s">
        <v>263</v>
      </c>
      <c r="B16" s="21" t="s">
        <v>188</v>
      </c>
      <c r="C16" s="7">
        <f>C17</f>
        <v>3148.3</v>
      </c>
      <c r="D16" s="7">
        <f t="shared" ref="D16:E16" si="3">D17</f>
        <v>3075.9</v>
      </c>
      <c r="E16" s="7">
        <f t="shared" si="3"/>
        <v>3152.1</v>
      </c>
      <c r="F16" s="7">
        <f t="shared" si="1"/>
        <v>100.12070006035003</v>
      </c>
      <c r="G16" s="7">
        <f t="shared" si="2"/>
        <v>102.4773237101336</v>
      </c>
      <c r="H16" s="37"/>
      <c r="I16" s="6"/>
    </row>
    <row r="17" spans="1:9" s="2" customFormat="1" ht="117" customHeight="1" x14ac:dyDescent="0.25">
      <c r="A17" s="33" t="s">
        <v>264</v>
      </c>
      <c r="B17" s="21" t="s">
        <v>265</v>
      </c>
      <c r="C17" s="7">
        <v>3148.3</v>
      </c>
      <c r="D17" s="7">
        <v>3075.9</v>
      </c>
      <c r="E17" s="8">
        <v>3152.1</v>
      </c>
      <c r="F17" s="7">
        <f t="shared" si="1"/>
        <v>100.12070006035003</v>
      </c>
      <c r="G17" s="7">
        <f t="shared" si="2"/>
        <v>102.4773237101336</v>
      </c>
      <c r="H17" s="37"/>
      <c r="I17" s="6"/>
    </row>
    <row r="18" spans="1:9" s="2" customFormat="1" ht="85.5" customHeight="1" x14ac:dyDescent="0.25">
      <c r="A18" s="33" t="s">
        <v>266</v>
      </c>
      <c r="B18" s="21" t="s">
        <v>189</v>
      </c>
      <c r="C18" s="7">
        <f>C19</f>
        <v>15.8</v>
      </c>
      <c r="D18" s="7">
        <f t="shared" ref="D18:E18" si="4">D19</f>
        <v>17.5</v>
      </c>
      <c r="E18" s="7">
        <f t="shared" si="4"/>
        <v>22.2</v>
      </c>
      <c r="F18" s="7">
        <f t="shared" si="1"/>
        <v>140.50632911392404</v>
      </c>
      <c r="G18" s="7">
        <f t="shared" si="2"/>
        <v>126.85714285714285</v>
      </c>
      <c r="H18" s="37"/>
      <c r="I18" s="6"/>
    </row>
    <row r="19" spans="1:9" s="2" customFormat="1" ht="130.5" customHeight="1" x14ac:dyDescent="0.25">
      <c r="A19" s="33" t="s">
        <v>267</v>
      </c>
      <c r="B19" s="21" t="s">
        <v>268</v>
      </c>
      <c r="C19" s="7">
        <v>15.8</v>
      </c>
      <c r="D19" s="7">
        <v>17.5</v>
      </c>
      <c r="E19" s="8">
        <v>22.2</v>
      </c>
      <c r="F19" s="7">
        <f t="shared" si="1"/>
        <v>140.50632911392404</v>
      </c>
      <c r="G19" s="7">
        <f t="shared" si="2"/>
        <v>126.85714285714285</v>
      </c>
      <c r="H19" s="37"/>
      <c r="I19" s="6"/>
    </row>
    <row r="20" spans="1:9" s="2" customFormat="1" ht="71.25" customHeight="1" x14ac:dyDescent="0.25">
      <c r="A20" s="33" t="s">
        <v>269</v>
      </c>
      <c r="B20" s="21" t="s">
        <v>190</v>
      </c>
      <c r="C20" s="7">
        <f>C21</f>
        <v>4100.8</v>
      </c>
      <c r="D20" s="7">
        <f t="shared" ref="D20:E20" si="5">D21</f>
        <v>4046.2</v>
      </c>
      <c r="E20" s="7">
        <f t="shared" si="5"/>
        <v>4190.8999999999996</v>
      </c>
      <c r="F20" s="7">
        <f t="shared" si="1"/>
        <v>102.19713226687475</v>
      </c>
      <c r="G20" s="7">
        <f t="shared" si="2"/>
        <v>103.5761949483466</v>
      </c>
      <c r="H20" s="37"/>
      <c r="I20" s="6"/>
    </row>
    <row r="21" spans="1:9" s="2" customFormat="1" ht="114.75" customHeight="1" x14ac:dyDescent="0.25">
      <c r="A21" s="33" t="s">
        <v>270</v>
      </c>
      <c r="B21" s="21" t="s">
        <v>271</v>
      </c>
      <c r="C21" s="7">
        <v>4100.8</v>
      </c>
      <c r="D21" s="7">
        <v>4046.2</v>
      </c>
      <c r="E21" s="8">
        <v>4190.8999999999996</v>
      </c>
      <c r="F21" s="7">
        <f t="shared" si="1"/>
        <v>102.19713226687475</v>
      </c>
      <c r="G21" s="7">
        <f t="shared" si="2"/>
        <v>103.5761949483466</v>
      </c>
      <c r="H21" s="37"/>
      <c r="I21" s="6"/>
    </row>
    <row r="22" spans="1:9" s="2" customFormat="1" ht="66.75" customHeight="1" x14ac:dyDescent="0.25">
      <c r="A22" s="33" t="s">
        <v>272</v>
      </c>
      <c r="B22" s="21" t="s">
        <v>191</v>
      </c>
      <c r="C22" s="7">
        <f>C23</f>
        <v>-435.4</v>
      </c>
      <c r="D22" s="7">
        <f t="shared" ref="D22:E22" si="6">D23</f>
        <v>-440.7</v>
      </c>
      <c r="E22" s="7">
        <f t="shared" si="6"/>
        <v>-537.5</v>
      </c>
      <c r="F22" s="7">
        <f t="shared" si="1"/>
        <v>123.44970142397796</v>
      </c>
      <c r="G22" s="7">
        <f t="shared" si="2"/>
        <v>121.96505559337419</v>
      </c>
      <c r="H22" s="37"/>
      <c r="I22" s="6"/>
    </row>
    <row r="23" spans="1:9" s="2" customFormat="1" ht="114.75" customHeight="1" x14ac:dyDescent="0.25">
      <c r="A23" s="33" t="s">
        <v>274</v>
      </c>
      <c r="B23" s="21" t="s">
        <v>273</v>
      </c>
      <c r="C23" s="7">
        <v>-435.4</v>
      </c>
      <c r="D23" s="7">
        <v>-440.7</v>
      </c>
      <c r="E23" s="8">
        <v>-537.5</v>
      </c>
      <c r="F23" s="7">
        <f t="shared" si="1"/>
        <v>123.44970142397796</v>
      </c>
      <c r="G23" s="7">
        <f t="shared" si="2"/>
        <v>121.96505559337419</v>
      </c>
      <c r="H23" s="37"/>
      <c r="I23" s="6"/>
    </row>
    <row r="24" spans="1:9" s="2" customFormat="1" x14ac:dyDescent="0.25">
      <c r="A24" s="34" t="s">
        <v>7</v>
      </c>
      <c r="B24" s="42" t="s">
        <v>187</v>
      </c>
      <c r="C24" s="9">
        <f>C25+C30+C32+C34</f>
        <v>56365.8</v>
      </c>
      <c r="D24" s="9">
        <f>D25+D30+D32+D34</f>
        <v>64627</v>
      </c>
      <c r="E24" s="9">
        <f>E25+E30+E32+E34</f>
        <v>67368.100000000006</v>
      </c>
      <c r="F24" s="7">
        <f t="shared" si="1"/>
        <v>119.5194603820047</v>
      </c>
      <c r="G24" s="7">
        <f t="shared" si="2"/>
        <v>104.24141612638682</v>
      </c>
      <c r="H24" s="37"/>
      <c r="I24" s="6"/>
    </row>
    <row r="25" spans="1:9" s="2" customFormat="1" ht="78.75" x14ac:dyDescent="0.25">
      <c r="A25" s="32" t="s">
        <v>8</v>
      </c>
      <c r="B25" s="21" t="s">
        <v>152</v>
      </c>
      <c r="C25" s="8">
        <f>C26+C28</f>
        <v>53473</v>
      </c>
      <c r="D25" s="8">
        <f t="shared" ref="D25:E25" si="7">D26+D28</f>
        <v>55976</v>
      </c>
      <c r="E25" s="8">
        <f t="shared" si="7"/>
        <v>57511.100000000006</v>
      </c>
      <c r="F25" s="7">
        <f t="shared" si="1"/>
        <v>107.55166158622109</v>
      </c>
      <c r="G25" s="7">
        <f t="shared" si="2"/>
        <v>102.74242532513935</v>
      </c>
      <c r="H25" s="39" t="s">
        <v>392</v>
      </c>
      <c r="I25" s="6"/>
    </row>
    <row r="26" spans="1:9" s="2" customFormat="1" ht="31.5" x14ac:dyDescent="0.25">
      <c r="A26" s="33" t="s">
        <v>41</v>
      </c>
      <c r="B26" s="21" t="s">
        <v>88</v>
      </c>
      <c r="C26" s="8">
        <f>C27</f>
        <v>48179.199999999997</v>
      </c>
      <c r="D26" s="8">
        <f>D27</f>
        <v>54041</v>
      </c>
      <c r="E26" s="8">
        <f>E27</f>
        <v>55805.8</v>
      </c>
      <c r="F26" s="7">
        <f t="shared" si="1"/>
        <v>115.82965263018068</v>
      </c>
      <c r="G26" s="7">
        <f t="shared" si="2"/>
        <v>103.26566865898114</v>
      </c>
      <c r="H26" s="37"/>
      <c r="I26" s="6"/>
    </row>
    <row r="27" spans="1:9" s="2" customFormat="1" ht="31.5" x14ac:dyDescent="0.25">
      <c r="A27" s="33" t="s">
        <v>41</v>
      </c>
      <c r="B27" s="21" t="s">
        <v>89</v>
      </c>
      <c r="C27" s="8">
        <v>48179.199999999997</v>
      </c>
      <c r="D27" s="8">
        <v>54041</v>
      </c>
      <c r="E27" s="8">
        <v>55805.8</v>
      </c>
      <c r="F27" s="7">
        <f t="shared" si="1"/>
        <v>115.82965263018068</v>
      </c>
      <c r="G27" s="7">
        <f t="shared" si="2"/>
        <v>103.26566865898114</v>
      </c>
      <c r="H27" s="37"/>
      <c r="I27" s="6"/>
    </row>
    <row r="28" spans="1:9" s="2" customFormat="1" ht="47.25" x14ac:dyDescent="0.25">
      <c r="A28" s="33" t="s">
        <v>192</v>
      </c>
      <c r="B28" s="21" t="s">
        <v>90</v>
      </c>
      <c r="C28" s="8">
        <f>C29</f>
        <v>5293.8</v>
      </c>
      <c r="D28" s="8">
        <f>D29</f>
        <v>1935</v>
      </c>
      <c r="E28" s="8">
        <f>E29</f>
        <v>1705.3</v>
      </c>
      <c r="F28" s="7">
        <f t="shared" si="1"/>
        <v>32.213155011522908</v>
      </c>
      <c r="G28" s="7">
        <f t="shared" si="2"/>
        <v>88.129198966408268</v>
      </c>
      <c r="H28" s="37"/>
      <c r="I28" s="6"/>
    </row>
    <row r="29" spans="1:9" s="2" customFormat="1" ht="63" x14ac:dyDescent="0.25">
      <c r="A29" s="33" t="s">
        <v>143</v>
      </c>
      <c r="B29" s="21" t="s">
        <v>91</v>
      </c>
      <c r="C29" s="8">
        <v>5293.8</v>
      </c>
      <c r="D29" s="8">
        <v>1935</v>
      </c>
      <c r="E29" s="8">
        <v>1705.3</v>
      </c>
      <c r="F29" s="7">
        <f t="shared" si="1"/>
        <v>32.213155011522908</v>
      </c>
      <c r="G29" s="7">
        <f t="shared" si="2"/>
        <v>88.129198966408268</v>
      </c>
      <c r="H29" s="37"/>
      <c r="I29" s="6"/>
    </row>
    <row r="30" spans="1:9" s="2" customFormat="1" ht="31.5" x14ac:dyDescent="0.25">
      <c r="A30" s="19" t="s">
        <v>9</v>
      </c>
      <c r="B30" s="20" t="s">
        <v>92</v>
      </c>
      <c r="C30" s="7">
        <f>C31</f>
        <v>1700</v>
      </c>
      <c r="D30" s="7">
        <f t="shared" ref="D30:E30" si="8">D31</f>
        <v>3169</v>
      </c>
      <c r="E30" s="7">
        <f t="shared" si="8"/>
        <v>2924</v>
      </c>
      <c r="F30" s="7">
        <f t="shared" si="1"/>
        <v>172</v>
      </c>
      <c r="G30" s="7">
        <f t="shared" si="2"/>
        <v>92.268854528242343</v>
      </c>
      <c r="H30" s="39" t="s">
        <v>398</v>
      </c>
      <c r="I30" s="6"/>
    </row>
    <row r="31" spans="1:9" s="2" customFormat="1" ht="31.5" x14ac:dyDescent="0.25">
      <c r="A31" s="19" t="s">
        <v>9</v>
      </c>
      <c r="B31" s="20" t="s">
        <v>93</v>
      </c>
      <c r="C31" s="7">
        <v>1700</v>
      </c>
      <c r="D31" s="7">
        <v>3169</v>
      </c>
      <c r="E31" s="8">
        <v>2924</v>
      </c>
      <c r="F31" s="7">
        <f t="shared" si="1"/>
        <v>172</v>
      </c>
      <c r="G31" s="7">
        <f t="shared" si="2"/>
        <v>92.268854528242343</v>
      </c>
      <c r="H31" s="37"/>
      <c r="I31" s="6"/>
    </row>
    <row r="32" spans="1:9" s="2" customFormat="1" x14ac:dyDescent="0.25">
      <c r="A32" s="19" t="s">
        <v>10</v>
      </c>
      <c r="B32" s="20" t="s">
        <v>94</v>
      </c>
      <c r="C32" s="7">
        <f>C33</f>
        <v>492.8</v>
      </c>
      <c r="D32" s="7">
        <f t="shared" ref="D32:E32" si="9">D33</f>
        <v>639</v>
      </c>
      <c r="E32" s="7">
        <f t="shared" si="9"/>
        <v>638.4</v>
      </c>
      <c r="F32" s="7">
        <f t="shared" si="1"/>
        <v>129.54545454545453</v>
      </c>
      <c r="G32" s="7">
        <f t="shared" si="2"/>
        <v>99.906103286384976</v>
      </c>
      <c r="H32" s="39" t="s">
        <v>383</v>
      </c>
      <c r="I32" s="6"/>
    </row>
    <row r="33" spans="1:9" s="2" customFormat="1" x14ac:dyDescent="0.25">
      <c r="A33" s="19" t="s">
        <v>10</v>
      </c>
      <c r="B33" s="20" t="s">
        <v>95</v>
      </c>
      <c r="C33" s="7">
        <v>492.8</v>
      </c>
      <c r="D33" s="7">
        <v>639</v>
      </c>
      <c r="E33" s="8">
        <v>638.4</v>
      </c>
      <c r="F33" s="7">
        <f t="shared" si="1"/>
        <v>129.54545454545453</v>
      </c>
      <c r="G33" s="7">
        <f t="shared" si="2"/>
        <v>99.906103286384976</v>
      </c>
      <c r="H33" s="37"/>
      <c r="I33" s="6"/>
    </row>
    <row r="34" spans="1:9" s="2" customFormat="1" ht="78.75" x14ac:dyDescent="0.25">
      <c r="A34" s="19" t="s">
        <v>11</v>
      </c>
      <c r="B34" s="20" t="s">
        <v>96</v>
      </c>
      <c r="C34" s="7">
        <f>C35</f>
        <v>700</v>
      </c>
      <c r="D34" s="7">
        <f t="shared" ref="D34:E34" si="10">D35</f>
        <v>4843</v>
      </c>
      <c r="E34" s="7">
        <f t="shared" si="10"/>
        <v>6294.6</v>
      </c>
      <c r="F34" s="7">
        <f t="shared" si="1"/>
        <v>899.2285714285714</v>
      </c>
      <c r="G34" s="7">
        <f t="shared" si="2"/>
        <v>129.97315713400786</v>
      </c>
      <c r="H34" s="39" t="s">
        <v>393</v>
      </c>
      <c r="I34" s="6"/>
    </row>
    <row r="35" spans="1:9" s="2" customFormat="1" ht="31.5" x14ac:dyDescent="0.25">
      <c r="A35" s="19" t="s">
        <v>51</v>
      </c>
      <c r="B35" s="20" t="s">
        <v>97</v>
      </c>
      <c r="C35" s="7">
        <v>700</v>
      </c>
      <c r="D35" s="7">
        <v>4843</v>
      </c>
      <c r="E35" s="8">
        <v>6294.6</v>
      </c>
      <c r="F35" s="7">
        <f t="shared" si="1"/>
        <v>899.2285714285714</v>
      </c>
      <c r="G35" s="7">
        <f t="shared" si="2"/>
        <v>129.97315713400786</v>
      </c>
      <c r="H35" s="44"/>
      <c r="I35" s="6"/>
    </row>
    <row r="36" spans="1:9" s="2" customFormat="1" x14ac:dyDescent="0.25">
      <c r="A36" s="35" t="s">
        <v>12</v>
      </c>
      <c r="B36" s="22" t="s">
        <v>98</v>
      </c>
      <c r="C36" s="9">
        <f>C37+C39+C41+C44</f>
        <v>136019.1</v>
      </c>
      <c r="D36" s="9">
        <f t="shared" ref="D36:E36" si="11">D37+D39+D41+D44</f>
        <v>147711</v>
      </c>
      <c r="E36" s="9">
        <f t="shared" si="11"/>
        <v>123757.6</v>
      </c>
      <c r="F36" s="7">
        <f t="shared" si="1"/>
        <v>90.985457189468249</v>
      </c>
      <c r="G36" s="7">
        <f t="shared" si="2"/>
        <v>83.783604470892499</v>
      </c>
      <c r="H36" s="45"/>
      <c r="I36" s="6"/>
    </row>
    <row r="37" spans="1:9" s="2" customFormat="1" ht="68.25" customHeight="1" x14ac:dyDescent="0.25">
      <c r="A37" s="33" t="s">
        <v>13</v>
      </c>
      <c r="B37" s="23" t="s">
        <v>153</v>
      </c>
      <c r="C37" s="7">
        <f>C38</f>
        <v>2235.8000000000002</v>
      </c>
      <c r="D37" s="7">
        <f t="shared" ref="D37:E37" si="12">D38</f>
        <v>2236</v>
      </c>
      <c r="E37" s="7">
        <f t="shared" si="12"/>
        <v>1889.6</v>
      </c>
      <c r="F37" s="7">
        <f t="shared" si="1"/>
        <v>84.515609625190081</v>
      </c>
      <c r="G37" s="7">
        <f t="shared" si="2"/>
        <v>84.508050089445433</v>
      </c>
      <c r="H37" s="37" t="s">
        <v>401</v>
      </c>
      <c r="I37" s="6"/>
    </row>
    <row r="38" spans="1:9" s="2" customFormat="1" ht="47.25" x14ac:dyDescent="0.25">
      <c r="A38" s="33" t="s">
        <v>42</v>
      </c>
      <c r="B38" s="23" t="s">
        <v>99</v>
      </c>
      <c r="C38" s="7">
        <v>2235.8000000000002</v>
      </c>
      <c r="D38" s="7">
        <v>2236</v>
      </c>
      <c r="E38" s="8">
        <v>1889.6</v>
      </c>
      <c r="F38" s="7">
        <f t="shared" si="1"/>
        <v>84.515609625190081</v>
      </c>
      <c r="G38" s="7">
        <f t="shared" si="2"/>
        <v>84.508050089445433</v>
      </c>
      <c r="H38" s="37"/>
      <c r="I38" s="6"/>
    </row>
    <row r="39" spans="1:9" s="2" customFormat="1" ht="147" customHeight="1" x14ac:dyDescent="0.25">
      <c r="A39" s="33" t="s">
        <v>14</v>
      </c>
      <c r="B39" s="23" t="s">
        <v>100</v>
      </c>
      <c r="C39" s="7">
        <f>C40</f>
        <v>102051.3</v>
      </c>
      <c r="D39" s="7">
        <f t="shared" ref="D39:E39" si="13">D40</f>
        <v>115947</v>
      </c>
      <c r="E39" s="7">
        <f t="shared" si="13"/>
        <v>96500.800000000003</v>
      </c>
      <c r="F39" s="7">
        <f t="shared" si="1"/>
        <v>94.561068795791925</v>
      </c>
      <c r="G39" s="7">
        <f t="shared" si="2"/>
        <v>83.228371583568361</v>
      </c>
      <c r="H39" s="53" t="s">
        <v>411</v>
      </c>
      <c r="I39" s="6"/>
    </row>
    <row r="40" spans="1:9" s="2" customFormat="1" ht="31.5" x14ac:dyDescent="0.25">
      <c r="A40" s="33" t="s">
        <v>43</v>
      </c>
      <c r="B40" s="23" t="s">
        <v>101</v>
      </c>
      <c r="C40" s="7">
        <v>102051.3</v>
      </c>
      <c r="D40" s="7">
        <v>115947</v>
      </c>
      <c r="E40" s="8">
        <v>96500.800000000003</v>
      </c>
      <c r="F40" s="7">
        <f t="shared" si="1"/>
        <v>94.561068795791925</v>
      </c>
      <c r="G40" s="7">
        <f t="shared" si="2"/>
        <v>83.228371583568361</v>
      </c>
      <c r="H40" s="37"/>
      <c r="I40" s="6"/>
    </row>
    <row r="41" spans="1:9" s="2" customFormat="1" ht="63" x14ac:dyDescent="0.25">
      <c r="A41" s="19" t="s">
        <v>52</v>
      </c>
      <c r="B41" s="21" t="s">
        <v>151</v>
      </c>
      <c r="C41" s="7">
        <f>C42+C43</f>
        <v>22781</v>
      </c>
      <c r="D41" s="7">
        <f t="shared" ref="D41:E41" si="14">D42+D43</f>
        <v>22781</v>
      </c>
      <c r="E41" s="7">
        <f t="shared" si="14"/>
        <v>19316</v>
      </c>
      <c r="F41" s="7">
        <f t="shared" si="1"/>
        <v>84.78995654273298</v>
      </c>
      <c r="G41" s="7">
        <f t="shared" si="2"/>
        <v>84.78995654273298</v>
      </c>
      <c r="H41" s="37" t="s">
        <v>402</v>
      </c>
      <c r="I41" s="6"/>
    </row>
    <row r="42" spans="1:9" s="2" customFormat="1" x14ac:dyDescent="0.25">
      <c r="A42" s="19" t="s">
        <v>15</v>
      </c>
      <c r="B42" s="21" t="s">
        <v>102</v>
      </c>
      <c r="C42" s="8">
        <v>5846</v>
      </c>
      <c r="D42" s="8">
        <v>5846</v>
      </c>
      <c r="E42" s="8">
        <v>5160.3</v>
      </c>
      <c r="F42" s="7">
        <f t="shared" si="1"/>
        <v>88.270612384536435</v>
      </c>
      <c r="G42" s="7">
        <f t="shared" si="2"/>
        <v>88.270612384536435</v>
      </c>
      <c r="H42" s="37"/>
      <c r="I42" s="6"/>
    </row>
    <row r="43" spans="1:9" s="2" customFormat="1" x14ac:dyDescent="0.25">
      <c r="A43" s="19" t="s">
        <v>16</v>
      </c>
      <c r="B43" s="21" t="s">
        <v>103</v>
      </c>
      <c r="C43" s="8">
        <v>16935</v>
      </c>
      <c r="D43" s="8">
        <v>16935</v>
      </c>
      <c r="E43" s="8">
        <v>14155.7</v>
      </c>
      <c r="F43" s="7">
        <f t="shared" si="1"/>
        <v>83.588426335990547</v>
      </c>
      <c r="G43" s="7">
        <f t="shared" si="2"/>
        <v>83.588426335990547</v>
      </c>
      <c r="H43" s="37"/>
      <c r="I43" s="6"/>
    </row>
    <row r="44" spans="1:9" s="2" customFormat="1" x14ac:dyDescent="0.25">
      <c r="A44" s="33" t="s">
        <v>53</v>
      </c>
      <c r="B44" s="23" t="s">
        <v>154</v>
      </c>
      <c r="C44" s="8">
        <f>C45+C47</f>
        <v>8951</v>
      </c>
      <c r="D44" s="8">
        <f t="shared" ref="D44:E44" si="15">D45+D47</f>
        <v>6747</v>
      </c>
      <c r="E44" s="8">
        <f t="shared" si="15"/>
        <v>6051.2</v>
      </c>
      <c r="F44" s="7">
        <f t="shared" si="1"/>
        <v>67.603619707295266</v>
      </c>
      <c r="G44" s="7">
        <f t="shared" si="2"/>
        <v>89.687268415592115</v>
      </c>
      <c r="H44" s="39"/>
      <c r="I44" s="6"/>
    </row>
    <row r="45" spans="1:9" s="2" customFormat="1" ht="69" customHeight="1" x14ac:dyDescent="0.25">
      <c r="A45" s="33" t="s">
        <v>17</v>
      </c>
      <c r="B45" s="23" t="s">
        <v>193</v>
      </c>
      <c r="C45" s="7">
        <f>C46</f>
        <v>8100</v>
      </c>
      <c r="D45" s="7">
        <f t="shared" ref="D45:E45" si="16">D46</f>
        <v>6228</v>
      </c>
      <c r="E45" s="7">
        <f t="shared" si="16"/>
        <v>5620.7</v>
      </c>
      <c r="F45" s="7">
        <f t="shared" si="1"/>
        <v>69.391358024691357</v>
      </c>
      <c r="G45" s="7">
        <f t="shared" si="2"/>
        <v>90.248876043673732</v>
      </c>
      <c r="H45" s="54" t="s">
        <v>412</v>
      </c>
      <c r="I45" s="6"/>
    </row>
    <row r="46" spans="1:9" s="2" customFormat="1" ht="31.5" x14ac:dyDescent="0.25">
      <c r="A46" s="33" t="s">
        <v>44</v>
      </c>
      <c r="B46" s="23" t="s">
        <v>104</v>
      </c>
      <c r="C46" s="7">
        <v>8100</v>
      </c>
      <c r="D46" s="7">
        <v>6228</v>
      </c>
      <c r="E46" s="8">
        <v>5620.7</v>
      </c>
      <c r="F46" s="7">
        <f t="shared" si="1"/>
        <v>69.391358024691357</v>
      </c>
      <c r="G46" s="7">
        <f t="shared" si="2"/>
        <v>90.248876043673732</v>
      </c>
      <c r="H46" s="37"/>
      <c r="I46" s="6"/>
    </row>
    <row r="47" spans="1:9" s="2" customFormat="1" ht="162.75" customHeight="1" x14ac:dyDescent="0.25">
      <c r="A47" s="33" t="s">
        <v>18</v>
      </c>
      <c r="B47" s="23" t="s">
        <v>194</v>
      </c>
      <c r="C47" s="7">
        <f>C48</f>
        <v>851</v>
      </c>
      <c r="D47" s="7">
        <f t="shared" ref="D47:E47" si="17">D48</f>
        <v>519</v>
      </c>
      <c r="E47" s="7">
        <f t="shared" si="17"/>
        <v>430.5</v>
      </c>
      <c r="F47" s="7">
        <f t="shared" si="1"/>
        <v>50.587544065804934</v>
      </c>
      <c r="G47" s="7">
        <f t="shared" si="2"/>
        <v>82.947976878612721</v>
      </c>
      <c r="H47" s="54" t="s">
        <v>415</v>
      </c>
      <c r="I47" s="6"/>
    </row>
    <row r="48" spans="1:9" s="2" customFormat="1" ht="31.5" x14ac:dyDescent="0.25">
      <c r="A48" s="33" t="s">
        <v>45</v>
      </c>
      <c r="B48" s="23" t="s">
        <v>195</v>
      </c>
      <c r="C48" s="7">
        <v>851</v>
      </c>
      <c r="D48" s="7">
        <v>519</v>
      </c>
      <c r="E48" s="8">
        <v>430.5</v>
      </c>
      <c r="F48" s="7">
        <f t="shared" si="1"/>
        <v>50.587544065804934</v>
      </c>
      <c r="G48" s="7">
        <f t="shared" si="2"/>
        <v>82.947976878612721</v>
      </c>
      <c r="H48" s="37"/>
      <c r="I48" s="6"/>
    </row>
    <row r="49" spans="1:9" s="2" customFormat="1" x14ac:dyDescent="0.25">
      <c r="A49" s="33" t="s">
        <v>129</v>
      </c>
      <c r="B49" s="23" t="s">
        <v>128</v>
      </c>
      <c r="C49" s="7">
        <f>C50+C60+C74+C82+C89+C99+C56</f>
        <v>98681.60000000002</v>
      </c>
      <c r="D49" s="7">
        <f t="shared" ref="D49:E49" si="18">D50+D60+D74+D82+D89+D99+D56</f>
        <v>109055.5</v>
      </c>
      <c r="E49" s="7">
        <f t="shared" si="18"/>
        <v>112687</v>
      </c>
      <c r="F49" s="7">
        <f t="shared" si="1"/>
        <v>114.19251410597313</v>
      </c>
      <c r="G49" s="7">
        <f t="shared" si="2"/>
        <v>103.32995584816904</v>
      </c>
      <c r="H49" s="37"/>
      <c r="I49" s="6"/>
    </row>
    <row r="50" spans="1:9" s="2" customFormat="1" x14ac:dyDescent="0.25">
      <c r="A50" s="36" t="s">
        <v>19</v>
      </c>
      <c r="B50" s="24" t="s">
        <v>105</v>
      </c>
      <c r="C50" s="10">
        <f>C51+C54</f>
        <v>2410.6999999999998</v>
      </c>
      <c r="D50" s="10">
        <f>D51+D54</f>
        <v>2323</v>
      </c>
      <c r="E50" s="10">
        <f>E51+E54</f>
        <v>2303.1</v>
      </c>
      <c r="F50" s="7">
        <f t="shared" si="1"/>
        <v>95.536566142614177</v>
      </c>
      <c r="G50" s="7">
        <f t="shared" si="2"/>
        <v>99.143349117520444</v>
      </c>
      <c r="H50" s="37"/>
      <c r="I50" s="6"/>
    </row>
    <row r="51" spans="1:9" s="2" customFormat="1" ht="63" x14ac:dyDescent="0.25">
      <c r="A51" s="33" t="s">
        <v>54</v>
      </c>
      <c r="B51" s="24" t="s">
        <v>106</v>
      </c>
      <c r="C51" s="10">
        <f>C52</f>
        <v>1815</v>
      </c>
      <c r="D51" s="10">
        <f t="shared" ref="D51:E51" si="19">D52</f>
        <v>2155</v>
      </c>
      <c r="E51" s="10">
        <f t="shared" si="19"/>
        <v>2135.1</v>
      </c>
      <c r="F51" s="7">
        <f t="shared" si="1"/>
        <v>117.63636363636363</v>
      </c>
      <c r="G51" s="7">
        <f t="shared" si="2"/>
        <v>99.076566125290029</v>
      </c>
      <c r="H51" s="53" t="s">
        <v>384</v>
      </c>
      <c r="I51" s="6"/>
    </row>
    <row r="52" spans="1:9" s="2" customFormat="1" ht="52.5" customHeight="1" x14ac:dyDescent="0.25">
      <c r="A52" s="33" t="s">
        <v>46</v>
      </c>
      <c r="B52" s="24" t="s">
        <v>107</v>
      </c>
      <c r="C52" s="10">
        <v>1815</v>
      </c>
      <c r="D52" s="10">
        <v>2155</v>
      </c>
      <c r="E52" s="8">
        <v>2135.1</v>
      </c>
      <c r="F52" s="7">
        <f t="shared" si="1"/>
        <v>117.63636363636363</v>
      </c>
      <c r="G52" s="7">
        <f t="shared" si="2"/>
        <v>99.076566125290029</v>
      </c>
      <c r="H52" s="37"/>
      <c r="I52" s="6"/>
    </row>
    <row r="53" spans="1:9" s="2" customFormat="1" ht="31.5" x14ac:dyDescent="0.25">
      <c r="A53" s="33" t="s">
        <v>196</v>
      </c>
      <c r="B53" s="24" t="s">
        <v>197</v>
      </c>
      <c r="C53" s="10">
        <f>C54</f>
        <v>595.70000000000005</v>
      </c>
      <c r="D53" s="10">
        <f t="shared" ref="D53:E54" si="20">D54</f>
        <v>168</v>
      </c>
      <c r="E53" s="10">
        <f t="shared" si="20"/>
        <v>168</v>
      </c>
      <c r="F53" s="7">
        <f t="shared" si="1"/>
        <v>28.202115158636897</v>
      </c>
      <c r="G53" s="7">
        <f t="shared" si="2"/>
        <v>100</v>
      </c>
      <c r="H53" s="37" t="s">
        <v>407</v>
      </c>
      <c r="I53" s="6"/>
    </row>
    <row r="54" spans="1:9" s="2" customFormat="1" ht="78" customHeight="1" x14ac:dyDescent="0.25">
      <c r="A54" s="37" t="s">
        <v>159</v>
      </c>
      <c r="B54" s="24" t="s">
        <v>160</v>
      </c>
      <c r="C54" s="10">
        <f>C55</f>
        <v>595.70000000000005</v>
      </c>
      <c r="D54" s="10">
        <f t="shared" si="20"/>
        <v>168</v>
      </c>
      <c r="E54" s="10">
        <f t="shared" si="20"/>
        <v>168</v>
      </c>
      <c r="F54" s="7">
        <f t="shared" si="1"/>
        <v>28.202115158636897</v>
      </c>
      <c r="G54" s="7">
        <f t="shared" si="2"/>
        <v>100</v>
      </c>
      <c r="H54" s="37"/>
      <c r="I54" s="6"/>
    </row>
    <row r="55" spans="1:9" s="2" customFormat="1" ht="84.75" customHeight="1" x14ac:dyDescent="0.25">
      <c r="A55" s="33" t="s">
        <v>158</v>
      </c>
      <c r="B55" s="24" t="s">
        <v>161</v>
      </c>
      <c r="C55" s="10">
        <v>595.70000000000005</v>
      </c>
      <c r="D55" s="10">
        <v>168</v>
      </c>
      <c r="E55" s="10">
        <v>168</v>
      </c>
      <c r="F55" s="7">
        <f t="shared" si="1"/>
        <v>28.202115158636897</v>
      </c>
      <c r="G55" s="7">
        <f t="shared" si="2"/>
        <v>100</v>
      </c>
      <c r="H55" s="37"/>
      <c r="I55" s="6"/>
    </row>
    <row r="56" spans="1:9" s="2" customFormat="1" ht="47.25" x14ac:dyDescent="0.25">
      <c r="A56" s="50" t="s">
        <v>288</v>
      </c>
      <c r="B56" s="24" t="s">
        <v>292</v>
      </c>
      <c r="C56" s="10">
        <f>C57</f>
        <v>0</v>
      </c>
      <c r="D56" s="10">
        <f t="shared" ref="D56:E58" si="21">D57</f>
        <v>-2</v>
      </c>
      <c r="E56" s="10">
        <f t="shared" si="21"/>
        <v>-2</v>
      </c>
      <c r="F56" s="7" t="s">
        <v>128</v>
      </c>
      <c r="G56" s="7">
        <f t="shared" ref="G56:G59" si="22">E56/D56*100</f>
        <v>100</v>
      </c>
      <c r="H56" s="37" t="s">
        <v>399</v>
      </c>
      <c r="I56" s="6"/>
    </row>
    <row r="57" spans="1:9" s="2" customFormat="1" x14ac:dyDescent="0.25">
      <c r="A57" s="50" t="s">
        <v>289</v>
      </c>
      <c r="B57" s="24" t="s">
        <v>293</v>
      </c>
      <c r="C57" s="10">
        <f>C58</f>
        <v>0</v>
      </c>
      <c r="D57" s="10">
        <f t="shared" si="21"/>
        <v>-2</v>
      </c>
      <c r="E57" s="10">
        <f t="shared" si="21"/>
        <v>-2</v>
      </c>
      <c r="F57" s="7" t="s">
        <v>128</v>
      </c>
      <c r="G57" s="7">
        <f t="shared" si="22"/>
        <v>100</v>
      </c>
      <c r="H57" s="37"/>
      <c r="I57" s="6"/>
    </row>
    <row r="58" spans="1:9" s="2" customFormat="1" ht="31.5" x14ac:dyDescent="0.25">
      <c r="A58" s="50" t="s">
        <v>290</v>
      </c>
      <c r="B58" s="24" t="s">
        <v>294</v>
      </c>
      <c r="C58" s="10">
        <f>C59</f>
        <v>0</v>
      </c>
      <c r="D58" s="10">
        <f t="shared" si="21"/>
        <v>-2</v>
      </c>
      <c r="E58" s="10">
        <f t="shared" si="21"/>
        <v>-2</v>
      </c>
      <c r="F58" s="7" t="s">
        <v>128</v>
      </c>
      <c r="G58" s="7">
        <f t="shared" si="22"/>
        <v>100</v>
      </c>
      <c r="H58" s="37"/>
      <c r="I58" s="6"/>
    </row>
    <row r="59" spans="1:9" s="2" customFormat="1" ht="31.5" x14ac:dyDescent="0.25">
      <c r="A59" s="50" t="s">
        <v>291</v>
      </c>
      <c r="B59" s="24" t="s">
        <v>295</v>
      </c>
      <c r="C59" s="10">
        <v>0</v>
      </c>
      <c r="D59" s="10">
        <v>-2</v>
      </c>
      <c r="E59" s="10">
        <v>-2</v>
      </c>
      <c r="F59" s="7" t="s">
        <v>128</v>
      </c>
      <c r="G59" s="7">
        <f t="shared" si="22"/>
        <v>100</v>
      </c>
      <c r="H59" s="37"/>
      <c r="I59" s="6"/>
    </row>
    <row r="60" spans="1:9" s="2" customFormat="1" ht="47.25" x14ac:dyDescent="0.25">
      <c r="A60" s="36" t="s">
        <v>20</v>
      </c>
      <c r="B60" s="24" t="s">
        <v>108</v>
      </c>
      <c r="C60" s="10">
        <f>C61+C63+C71+C68</f>
        <v>79542.900000000009</v>
      </c>
      <c r="D60" s="10">
        <f>D61+D63+D71+D68</f>
        <v>85053.1</v>
      </c>
      <c r="E60" s="10">
        <f>E61+E63+E71+E68</f>
        <v>89524.7</v>
      </c>
      <c r="F60" s="7">
        <f t="shared" si="1"/>
        <v>112.54895157204476</v>
      </c>
      <c r="G60" s="7">
        <f t="shared" si="2"/>
        <v>105.25742154019075</v>
      </c>
      <c r="H60" s="37"/>
      <c r="I60" s="6"/>
    </row>
    <row r="61" spans="1:9" s="2" customFormat="1" ht="67.5" customHeight="1" x14ac:dyDescent="0.25">
      <c r="A61" s="36" t="s">
        <v>55</v>
      </c>
      <c r="B61" s="25" t="s">
        <v>280</v>
      </c>
      <c r="C61" s="10">
        <f>C62</f>
        <v>0</v>
      </c>
      <c r="D61" s="10">
        <f t="shared" ref="D61" si="23">D62</f>
        <v>-20</v>
      </c>
      <c r="E61" s="10">
        <f>E62</f>
        <v>-20</v>
      </c>
      <c r="F61" s="7" t="s">
        <v>128</v>
      </c>
      <c r="G61" s="7" t="s">
        <v>128</v>
      </c>
      <c r="H61" s="37"/>
      <c r="I61" s="6"/>
    </row>
    <row r="62" spans="1:9" s="2" customFormat="1" ht="47.25" x14ac:dyDescent="0.25">
      <c r="A62" s="36" t="s">
        <v>21</v>
      </c>
      <c r="B62" s="25" t="s">
        <v>281</v>
      </c>
      <c r="C62" s="11">
        <v>0</v>
      </c>
      <c r="D62" s="11">
        <v>-20</v>
      </c>
      <c r="E62" s="8">
        <v>-20</v>
      </c>
      <c r="F62" s="7" t="s">
        <v>128</v>
      </c>
      <c r="G62" s="7" t="s">
        <v>128</v>
      </c>
      <c r="H62" s="37"/>
      <c r="I62" s="6"/>
    </row>
    <row r="63" spans="1:9" s="2" customFormat="1" ht="94.5" x14ac:dyDescent="0.25">
      <c r="A63" s="19" t="s">
        <v>56</v>
      </c>
      <c r="B63" s="26" t="s">
        <v>165</v>
      </c>
      <c r="C63" s="11">
        <f>C64+C66</f>
        <v>76658.8</v>
      </c>
      <c r="D63" s="11">
        <f>D64+D66</f>
        <v>81974.3</v>
      </c>
      <c r="E63" s="11">
        <f>E64+E66</f>
        <v>86434.6</v>
      </c>
      <c r="F63" s="7">
        <f t="shared" si="1"/>
        <v>112.7523519804641</v>
      </c>
      <c r="G63" s="7">
        <f t="shared" si="2"/>
        <v>105.44109556287763</v>
      </c>
      <c r="H63" s="37"/>
      <c r="I63" s="6"/>
    </row>
    <row r="64" spans="1:9" s="2" customFormat="1" ht="94.5" x14ac:dyDescent="0.25">
      <c r="A64" s="19" t="s">
        <v>57</v>
      </c>
      <c r="B64" s="26" t="s">
        <v>166</v>
      </c>
      <c r="C64" s="11">
        <f>C65</f>
        <v>73514.5</v>
      </c>
      <c r="D64" s="11">
        <f t="shared" ref="D64:E64" si="24">D65</f>
        <v>78736</v>
      </c>
      <c r="E64" s="11">
        <f t="shared" si="24"/>
        <v>82798.100000000006</v>
      </c>
      <c r="F64" s="7">
        <f t="shared" si="1"/>
        <v>112.62825701052175</v>
      </c>
      <c r="G64" s="7">
        <f t="shared" si="2"/>
        <v>105.15913940256046</v>
      </c>
      <c r="H64" s="37" t="s">
        <v>408</v>
      </c>
      <c r="I64" s="6"/>
    </row>
    <row r="65" spans="1:9" s="2" customFormat="1" ht="78.75" x14ac:dyDescent="0.25">
      <c r="A65" s="19" t="s">
        <v>22</v>
      </c>
      <c r="B65" s="26" t="s">
        <v>168</v>
      </c>
      <c r="C65" s="10">
        <v>73514.5</v>
      </c>
      <c r="D65" s="10">
        <v>78736</v>
      </c>
      <c r="E65" s="8">
        <v>82798.100000000006</v>
      </c>
      <c r="F65" s="7">
        <f t="shared" si="1"/>
        <v>112.62825701052175</v>
      </c>
      <c r="G65" s="7">
        <f t="shared" si="2"/>
        <v>105.15913940256046</v>
      </c>
      <c r="H65" s="51"/>
      <c r="I65" s="6"/>
    </row>
    <row r="66" spans="1:9" s="2" customFormat="1" ht="47.25" x14ac:dyDescent="0.25">
      <c r="A66" s="19" t="s">
        <v>58</v>
      </c>
      <c r="B66" s="26" t="s">
        <v>221</v>
      </c>
      <c r="C66" s="10">
        <f>C67</f>
        <v>3144.3</v>
      </c>
      <c r="D66" s="10">
        <f t="shared" ref="D66:E66" si="25">D67</f>
        <v>3238.3</v>
      </c>
      <c r="E66" s="10">
        <f t="shared" si="25"/>
        <v>3636.5</v>
      </c>
      <c r="F66" s="7">
        <f t="shared" ref="F66:F99" si="26">E66/C66*100</f>
        <v>115.65372260916578</v>
      </c>
      <c r="G66" s="7">
        <f t="shared" ref="G66:G99" si="27">E66/D66*100</f>
        <v>112.2965753636167</v>
      </c>
      <c r="H66" s="37" t="s">
        <v>385</v>
      </c>
      <c r="I66" s="6"/>
    </row>
    <row r="67" spans="1:9" s="2" customFormat="1" ht="31.5" x14ac:dyDescent="0.25">
      <c r="A67" s="19" t="s">
        <v>23</v>
      </c>
      <c r="B67" s="26" t="s">
        <v>170</v>
      </c>
      <c r="C67" s="8">
        <v>3144.3</v>
      </c>
      <c r="D67" s="8">
        <v>3238.3</v>
      </c>
      <c r="E67" s="8">
        <v>3636.5</v>
      </c>
      <c r="F67" s="7">
        <f t="shared" si="26"/>
        <v>115.65372260916578</v>
      </c>
      <c r="G67" s="7">
        <f t="shared" si="27"/>
        <v>112.2965753636167</v>
      </c>
      <c r="H67" s="37"/>
      <c r="I67" s="6"/>
    </row>
    <row r="68" spans="1:9" s="2" customFormat="1" ht="110.25" x14ac:dyDescent="0.25">
      <c r="A68" s="50" t="s">
        <v>296</v>
      </c>
      <c r="B68" s="26" t="s">
        <v>299</v>
      </c>
      <c r="C68" s="8">
        <f>C69</f>
        <v>0</v>
      </c>
      <c r="D68" s="8">
        <f t="shared" ref="D68:E69" si="28">D69</f>
        <v>1.1000000000000001</v>
      </c>
      <c r="E68" s="8">
        <f t="shared" si="28"/>
        <v>1.4</v>
      </c>
      <c r="F68" s="7" t="s">
        <v>128</v>
      </c>
      <c r="G68" s="7">
        <f t="shared" ref="G68:G70" si="29">E68/D68*100</f>
        <v>127.27272727272725</v>
      </c>
      <c r="H68" s="53" t="s">
        <v>413</v>
      </c>
      <c r="I68" s="6"/>
    </row>
    <row r="69" spans="1:9" s="2" customFormat="1" ht="78.75" x14ac:dyDescent="0.25">
      <c r="A69" s="50" t="s">
        <v>297</v>
      </c>
      <c r="B69" s="26" t="s">
        <v>300</v>
      </c>
      <c r="C69" s="8">
        <f>C70</f>
        <v>0</v>
      </c>
      <c r="D69" s="8">
        <f t="shared" si="28"/>
        <v>1.1000000000000001</v>
      </c>
      <c r="E69" s="8">
        <f t="shared" si="28"/>
        <v>1.4</v>
      </c>
      <c r="F69" s="7" t="s">
        <v>128</v>
      </c>
      <c r="G69" s="7">
        <f t="shared" si="29"/>
        <v>127.27272727272725</v>
      </c>
      <c r="H69" s="37"/>
      <c r="I69" s="6"/>
    </row>
    <row r="70" spans="1:9" s="2" customFormat="1" ht="151.5" customHeight="1" x14ac:dyDescent="0.25">
      <c r="A70" s="50" t="s">
        <v>298</v>
      </c>
      <c r="B70" s="26" t="s">
        <v>301</v>
      </c>
      <c r="C70" s="8">
        <v>0</v>
      </c>
      <c r="D70" s="8">
        <v>1.1000000000000001</v>
      </c>
      <c r="E70" s="8">
        <v>1.4</v>
      </c>
      <c r="F70" s="7" t="s">
        <v>128</v>
      </c>
      <c r="G70" s="7">
        <f t="shared" si="29"/>
        <v>127.27272727272725</v>
      </c>
      <c r="H70" s="37"/>
      <c r="I70" s="6"/>
    </row>
    <row r="71" spans="1:9" s="2" customFormat="1" ht="86.25" customHeight="1" x14ac:dyDescent="0.25">
      <c r="A71" s="19" t="s">
        <v>59</v>
      </c>
      <c r="B71" s="26" t="s">
        <v>167</v>
      </c>
      <c r="C71" s="8">
        <f>C72</f>
        <v>2884.1</v>
      </c>
      <c r="D71" s="8">
        <f t="shared" ref="D71:E71" si="30">D72</f>
        <v>3097.7</v>
      </c>
      <c r="E71" s="8">
        <f t="shared" si="30"/>
        <v>3108.7</v>
      </c>
      <c r="F71" s="7">
        <f t="shared" si="26"/>
        <v>107.78752470441387</v>
      </c>
      <c r="G71" s="7">
        <f t="shared" si="27"/>
        <v>100.35510217257966</v>
      </c>
      <c r="H71" s="37" t="s">
        <v>386</v>
      </c>
      <c r="I71" s="6"/>
    </row>
    <row r="72" spans="1:9" s="2" customFormat="1" ht="88.5" customHeight="1" x14ac:dyDescent="0.25">
      <c r="A72" s="19" t="s">
        <v>60</v>
      </c>
      <c r="B72" s="26" t="s">
        <v>217</v>
      </c>
      <c r="C72" s="8">
        <f>C73</f>
        <v>2884.1</v>
      </c>
      <c r="D72" s="8">
        <f t="shared" ref="D72:E72" si="31">D73</f>
        <v>3097.7</v>
      </c>
      <c r="E72" s="8">
        <f t="shared" si="31"/>
        <v>3108.7</v>
      </c>
      <c r="F72" s="7">
        <f t="shared" si="26"/>
        <v>107.78752470441387</v>
      </c>
      <c r="G72" s="7">
        <f t="shared" si="27"/>
        <v>100.35510217257966</v>
      </c>
      <c r="H72" s="37"/>
      <c r="I72" s="6"/>
    </row>
    <row r="73" spans="1:9" s="2" customFormat="1" ht="86.25" customHeight="1" x14ac:dyDescent="0.25">
      <c r="A73" s="19" t="s">
        <v>24</v>
      </c>
      <c r="B73" s="26" t="s">
        <v>169</v>
      </c>
      <c r="C73" s="10">
        <v>2884.1</v>
      </c>
      <c r="D73" s="10">
        <v>3097.7</v>
      </c>
      <c r="E73" s="8">
        <v>3108.7</v>
      </c>
      <c r="F73" s="7">
        <f t="shared" si="26"/>
        <v>107.78752470441387</v>
      </c>
      <c r="G73" s="7">
        <f t="shared" si="27"/>
        <v>100.35510217257966</v>
      </c>
      <c r="H73" s="37"/>
      <c r="I73" s="6"/>
    </row>
    <row r="74" spans="1:9" s="2" customFormat="1" ht="98.25" customHeight="1" x14ac:dyDescent="0.25">
      <c r="A74" s="35" t="s">
        <v>25</v>
      </c>
      <c r="B74" s="26" t="s">
        <v>121</v>
      </c>
      <c r="C74" s="10">
        <f>C75</f>
        <v>5657.6</v>
      </c>
      <c r="D74" s="10">
        <f t="shared" ref="D74:E74" si="32">D75</f>
        <v>7116.2</v>
      </c>
      <c r="E74" s="10">
        <f t="shared" si="32"/>
        <v>6492.5</v>
      </c>
      <c r="F74" s="7">
        <f t="shared" si="26"/>
        <v>114.75714083710406</v>
      </c>
      <c r="G74" s="7">
        <f t="shared" si="27"/>
        <v>91.23549085185914</v>
      </c>
      <c r="H74" s="37" t="s">
        <v>387</v>
      </c>
      <c r="I74" s="6"/>
    </row>
    <row r="75" spans="1:9" s="2" customFormat="1" x14ac:dyDescent="0.25">
      <c r="A75" s="35" t="s">
        <v>302</v>
      </c>
      <c r="B75" s="26" t="s">
        <v>109</v>
      </c>
      <c r="C75" s="10">
        <f>C76+C78+C77+C81</f>
        <v>5657.6</v>
      </c>
      <c r="D75" s="10">
        <f>D76+D77+D78+D81</f>
        <v>7116.2</v>
      </c>
      <c r="E75" s="10">
        <f>E76+E77+E78+E81</f>
        <v>6492.5</v>
      </c>
      <c r="F75" s="7">
        <f t="shared" si="26"/>
        <v>114.75714083710406</v>
      </c>
      <c r="G75" s="7">
        <f t="shared" si="27"/>
        <v>91.23549085185914</v>
      </c>
      <c r="H75" s="37"/>
      <c r="I75" s="6"/>
    </row>
    <row r="76" spans="1:9" s="2" customFormat="1" ht="31.5" x14ac:dyDescent="0.25">
      <c r="A76" s="33" t="s">
        <v>47</v>
      </c>
      <c r="B76" s="26" t="s">
        <v>171</v>
      </c>
      <c r="C76" s="10">
        <v>2206.5</v>
      </c>
      <c r="D76" s="10">
        <v>350</v>
      </c>
      <c r="E76" s="8">
        <v>316</v>
      </c>
      <c r="F76" s="7">
        <f t="shared" si="26"/>
        <v>14.321323362791752</v>
      </c>
      <c r="G76" s="7">
        <f t="shared" si="27"/>
        <v>90.285714285714278</v>
      </c>
      <c r="H76" s="37"/>
      <c r="I76" s="6"/>
    </row>
    <row r="77" spans="1:9" s="2" customFormat="1" x14ac:dyDescent="0.25">
      <c r="A77" s="33" t="s">
        <v>48</v>
      </c>
      <c r="B77" s="26" t="s">
        <v>172</v>
      </c>
      <c r="C77" s="10">
        <v>34</v>
      </c>
      <c r="D77" s="10">
        <v>230</v>
      </c>
      <c r="E77" s="8">
        <v>222.2</v>
      </c>
      <c r="F77" s="7">
        <f t="shared" si="26"/>
        <v>653.52941176470586</v>
      </c>
      <c r="G77" s="7">
        <f t="shared" si="27"/>
        <v>96.608695652173907</v>
      </c>
      <c r="H77" s="37"/>
      <c r="I77" s="6"/>
    </row>
    <row r="78" spans="1:9" s="2" customFormat="1" x14ac:dyDescent="0.25">
      <c r="A78" s="33" t="s">
        <v>174</v>
      </c>
      <c r="B78" s="26" t="s">
        <v>173</v>
      </c>
      <c r="C78" s="10">
        <f>C79+C80</f>
        <v>3411.5</v>
      </c>
      <c r="D78" s="10">
        <f t="shared" ref="D78:E78" si="33">D79+D80</f>
        <v>6520</v>
      </c>
      <c r="E78" s="10">
        <f t="shared" si="33"/>
        <v>5938.1</v>
      </c>
      <c r="F78" s="7">
        <f t="shared" si="26"/>
        <v>174.06126337388247</v>
      </c>
      <c r="G78" s="7">
        <f t="shared" si="27"/>
        <v>91.075153374233125</v>
      </c>
      <c r="H78" s="37"/>
      <c r="I78" s="6"/>
    </row>
    <row r="79" spans="1:9" s="2" customFormat="1" x14ac:dyDescent="0.25">
      <c r="A79" s="41" t="s">
        <v>175</v>
      </c>
      <c r="B79" s="26" t="s">
        <v>176</v>
      </c>
      <c r="C79" s="10">
        <v>2048</v>
      </c>
      <c r="D79" s="10">
        <v>6200</v>
      </c>
      <c r="E79" s="8">
        <v>5622.6</v>
      </c>
      <c r="F79" s="7">
        <f t="shared" si="26"/>
        <v>274.541015625</v>
      </c>
      <c r="G79" s="7">
        <f t="shared" si="27"/>
        <v>90.687096774193549</v>
      </c>
      <c r="H79" s="37"/>
      <c r="I79" s="6"/>
    </row>
    <row r="80" spans="1:9" s="2" customFormat="1" x14ac:dyDescent="0.25">
      <c r="A80" s="33" t="s">
        <v>177</v>
      </c>
      <c r="B80" s="26" t="s">
        <v>178</v>
      </c>
      <c r="C80" s="10">
        <v>1363.5</v>
      </c>
      <c r="D80" s="10">
        <v>320</v>
      </c>
      <c r="E80" s="8">
        <v>315.5</v>
      </c>
      <c r="F80" s="7" t="s">
        <v>128</v>
      </c>
      <c r="G80" s="7">
        <f t="shared" si="27"/>
        <v>98.59375</v>
      </c>
      <c r="H80" s="37"/>
      <c r="I80" s="6"/>
    </row>
    <row r="81" spans="1:9" s="2" customFormat="1" ht="47.25" x14ac:dyDescent="0.25">
      <c r="A81" s="33" t="s">
        <v>49</v>
      </c>
      <c r="B81" s="26" t="s">
        <v>179</v>
      </c>
      <c r="C81" s="10">
        <v>5.6</v>
      </c>
      <c r="D81" s="10">
        <v>16.2</v>
      </c>
      <c r="E81" s="8">
        <v>16.2</v>
      </c>
      <c r="F81" s="7">
        <f t="shared" si="26"/>
        <v>289.28571428571428</v>
      </c>
      <c r="G81" s="7">
        <f t="shared" si="27"/>
        <v>100</v>
      </c>
      <c r="H81" s="37"/>
      <c r="I81" s="6"/>
    </row>
    <row r="82" spans="1:9" s="2" customFormat="1" ht="101.25" customHeight="1" x14ac:dyDescent="0.25">
      <c r="A82" s="38" t="s">
        <v>61</v>
      </c>
      <c r="B82" s="27" t="s">
        <v>110</v>
      </c>
      <c r="C82" s="10">
        <f>C83+C86</f>
        <v>662.6</v>
      </c>
      <c r="D82" s="10">
        <f t="shared" ref="D82:E82" si="34">D83+D86</f>
        <v>114.30000000000001</v>
      </c>
      <c r="E82" s="10">
        <f t="shared" si="34"/>
        <v>405.40000000000003</v>
      </c>
      <c r="F82" s="7">
        <f t="shared" si="26"/>
        <v>61.183217627527917</v>
      </c>
      <c r="G82" s="7">
        <f t="shared" si="27"/>
        <v>354.68066491688541</v>
      </c>
      <c r="H82" s="37" t="s">
        <v>395</v>
      </c>
      <c r="I82" s="6"/>
    </row>
    <row r="83" spans="1:9" s="2" customFormat="1" x14ac:dyDescent="0.25">
      <c r="A83" s="38" t="s">
        <v>62</v>
      </c>
      <c r="B83" s="27" t="s">
        <v>198</v>
      </c>
      <c r="C83" s="10">
        <f>C84</f>
        <v>2.4</v>
      </c>
      <c r="D83" s="10">
        <f t="shared" ref="D83:E84" si="35">D84</f>
        <v>3.4</v>
      </c>
      <c r="E83" s="10">
        <f t="shared" si="35"/>
        <v>2.2999999999999998</v>
      </c>
      <c r="F83" s="7">
        <f t="shared" si="26"/>
        <v>95.833333333333329</v>
      </c>
      <c r="G83" s="7">
        <f t="shared" si="27"/>
        <v>67.647058823529406</v>
      </c>
      <c r="H83" s="37"/>
      <c r="I83" s="6"/>
    </row>
    <row r="84" spans="1:9" s="2" customFormat="1" x14ac:dyDescent="0.25">
      <c r="A84" s="38" t="s">
        <v>63</v>
      </c>
      <c r="B84" s="27" t="s">
        <v>199</v>
      </c>
      <c r="C84" s="10">
        <f>C85</f>
        <v>2.4</v>
      </c>
      <c r="D84" s="10">
        <f>D85</f>
        <v>3.4</v>
      </c>
      <c r="E84" s="10">
        <f t="shared" si="35"/>
        <v>2.2999999999999998</v>
      </c>
      <c r="F84" s="7">
        <f t="shared" si="26"/>
        <v>95.833333333333329</v>
      </c>
      <c r="G84" s="7">
        <f t="shared" si="27"/>
        <v>67.647058823529406</v>
      </c>
      <c r="H84" s="37"/>
      <c r="I84" s="6"/>
    </row>
    <row r="85" spans="1:9" s="2" customFormat="1" ht="31.5" x14ac:dyDescent="0.25">
      <c r="A85" s="38" t="s">
        <v>26</v>
      </c>
      <c r="B85" s="27" t="s">
        <v>180</v>
      </c>
      <c r="C85" s="10">
        <v>2.4</v>
      </c>
      <c r="D85" s="10">
        <v>3.4</v>
      </c>
      <c r="E85" s="8">
        <v>2.2999999999999998</v>
      </c>
      <c r="F85" s="7">
        <f t="shared" si="26"/>
        <v>95.833333333333329</v>
      </c>
      <c r="G85" s="7">
        <f t="shared" si="27"/>
        <v>67.647058823529406</v>
      </c>
      <c r="H85" s="37"/>
      <c r="I85" s="6"/>
    </row>
    <row r="86" spans="1:9" s="2" customFormat="1" x14ac:dyDescent="0.25">
      <c r="A86" s="38" t="s">
        <v>64</v>
      </c>
      <c r="B86" s="27" t="s">
        <v>200</v>
      </c>
      <c r="C86" s="10">
        <f>C87</f>
        <v>660.2</v>
      </c>
      <c r="D86" s="10">
        <f t="shared" ref="D86:E87" si="36">D87</f>
        <v>110.9</v>
      </c>
      <c r="E86" s="10">
        <f t="shared" si="36"/>
        <v>403.1</v>
      </c>
      <c r="F86" s="7">
        <f t="shared" si="26"/>
        <v>61.057255377158434</v>
      </c>
      <c r="G86" s="7">
        <f t="shared" si="27"/>
        <v>363.48061316501355</v>
      </c>
      <c r="H86" s="43"/>
      <c r="I86" s="6"/>
    </row>
    <row r="87" spans="1:9" s="2" customFormat="1" x14ac:dyDescent="0.25">
      <c r="A87" s="38" t="s">
        <v>65</v>
      </c>
      <c r="B87" s="27" t="s">
        <v>201</v>
      </c>
      <c r="C87" s="10">
        <f>C88</f>
        <v>660.2</v>
      </c>
      <c r="D87" s="10">
        <f t="shared" si="36"/>
        <v>110.9</v>
      </c>
      <c r="E87" s="10">
        <f t="shared" si="36"/>
        <v>403.1</v>
      </c>
      <c r="F87" s="7">
        <f t="shared" si="26"/>
        <v>61.057255377158434</v>
      </c>
      <c r="G87" s="7">
        <f t="shared" si="27"/>
        <v>363.48061316501355</v>
      </c>
      <c r="H87" s="37"/>
      <c r="I87" s="6"/>
    </row>
    <row r="88" spans="1:9" s="2" customFormat="1" ht="31.5" x14ac:dyDescent="0.25">
      <c r="A88" s="38" t="s">
        <v>27</v>
      </c>
      <c r="B88" s="27" t="s">
        <v>181</v>
      </c>
      <c r="C88" s="10">
        <v>660.2</v>
      </c>
      <c r="D88" s="10">
        <v>110.9</v>
      </c>
      <c r="E88" s="8">
        <v>403.1</v>
      </c>
      <c r="F88" s="7">
        <f t="shared" si="26"/>
        <v>61.057255377158434</v>
      </c>
      <c r="G88" s="7">
        <f t="shared" si="27"/>
        <v>363.48061316501355</v>
      </c>
      <c r="H88" s="37"/>
      <c r="I88" s="6"/>
    </row>
    <row r="89" spans="1:9" s="2" customFormat="1" ht="31.5" x14ac:dyDescent="0.25">
      <c r="A89" s="36" t="s">
        <v>28</v>
      </c>
      <c r="B89" s="24" t="s">
        <v>111</v>
      </c>
      <c r="C89" s="10">
        <f>C90+C94</f>
        <v>9332.6</v>
      </c>
      <c r="D89" s="10">
        <f t="shared" ref="D89" si="37">D90+D94</f>
        <v>12313.2</v>
      </c>
      <c r="E89" s="10">
        <f>E94</f>
        <v>11860.8</v>
      </c>
      <c r="F89" s="7">
        <f>E89/C89*100</f>
        <v>127.08998564172897</v>
      </c>
      <c r="G89" s="7">
        <f t="shared" si="27"/>
        <v>96.325894162362331</v>
      </c>
      <c r="H89" s="37"/>
      <c r="I89" s="6"/>
    </row>
    <row r="90" spans="1:9" s="2" customFormat="1" ht="241.5" customHeight="1" x14ac:dyDescent="0.25">
      <c r="A90" s="36" t="s">
        <v>66</v>
      </c>
      <c r="B90" s="24" t="s">
        <v>218</v>
      </c>
      <c r="C90" s="10">
        <f>C91</f>
        <v>5599.3</v>
      </c>
      <c r="D90" s="10">
        <f t="shared" ref="D90:E91" si="38">D91</f>
        <v>0</v>
      </c>
      <c r="E90" s="10">
        <f t="shared" si="38"/>
        <v>0</v>
      </c>
      <c r="F90" s="7">
        <f t="shared" si="26"/>
        <v>0</v>
      </c>
      <c r="G90" s="7" t="s">
        <v>128</v>
      </c>
      <c r="H90" s="39" t="s">
        <v>400</v>
      </c>
      <c r="I90" s="6"/>
    </row>
    <row r="91" spans="1:9" s="2" customFormat="1" ht="94.5" x14ac:dyDescent="0.25">
      <c r="A91" s="36" t="s">
        <v>67</v>
      </c>
      <c r="B91" s="24" t="s">
        <v>182</v>
      </c>
      <c r="C91" s="10">
        <f>C92</f>
        <v>5599.3</v>
      </c>
      <c r="D91" s="10">
        <f t="shared" si="38"/>
        <v>0</v>
      </c>
      <c r="E91" s="10">
        <f t="shared" si="38"/>
        <v>0</v>
      </c>
      <c r="F91" s="7">
        <f t="shared" si="26"/>
        <v>0</v>
      </c>
      <c r="G91" s="7" t="s">
        <v>128</v>
      </c>
      <c r="H91" s="37"/>
      <c r="I91" s="6"/>
    </row>
    <row r="92" spans="1:9" s="2" customFormat="1" ht="94.5" x14ac:dyDescent="0.25">
      <c r="A92" s="19" t="s">
        <v>29</v>
      </c>
      <c r="B92" s="24" t="s">
        <v>183</v>
      </c>
      <c r="C92" s="10">
        <v>5599.3</v>
      </c>
      <c r="D92" s="10">
        <v>0</v>
      </c>
      <c r="E92" s="8">
        <v>0</v>
      </c>
      <c r="F92" s="7">
        <f t="shared" si="26"/>
        <v>0</v>
      </c>
      <c r="G92" s="7" t="s">
        <v>128</v>
      </c>
      <c r="H92" s="37"/>
      <c r="I92" s="6"/>
    </row>
    <row r="93" spans="1:9" s="2" customFormat="1" ht="94.5" hidden="1" x14ac:dyDescent="0.25">
      <c r="A93" s="19" t="s">
        <v>30</v>
      </c>
      <c r="B93" s="24" t="s">
        <v>183</v>
      </c>
      <c r="C93" s="10">
        <v>0</v>
      </c>
      <c r="D93" s="10"/>
      <c r="E93" s="8"/>
      <c r="F93" s="7" t="e">
        <f t="shared" si="26"/>
        <v>#DIV/0!</v>
      </c>
      <c r="G93" s="7" t="e">
        <f t="shared" si="27"/>
        <v>#DIV/0!</v>
      </c>
      <c r="H93" s="37"/>
      <c r="I93" s="6"/>
    </row>
    <row r="94" spans="1:9" s="2" customFormat="1" ht="84" customHeight="1" x14ac:dyDescent="0.25">
      <c r="A94" s="19" t="s">
        <v>68</v>
      </c>
      <c r="B94" s="24" t="s">
        <v>219</v>
      </c>
      <c r="C94" s="10">
        <f>C95+C97</f>
        <v>3733.3</v>
      </c>
      <c r="D94" s="10">
        <f t="shared" ref="D94:E94" si="39">D95+D97</f>
        <v>12313.2</v>
      </c>
      <c r="E94" s="10">
        <f t="shared" si="39"/>
        <v>11860.8</v>
      </c>
      <c r="F94" s="7">
        <f t="shared" si="26"/>
        <v>317.70283663246988</v>
      </c>
      <c r="G94" s="7">
        <f t="shared" si="27"/>
        <v>96.325894162362331</v>
      </c>
      <c r="H94" s="37" t="s">
        <v>394</v>
      </c>
      <c r="I94" s="6"/>
    </row>
    <row r="95" spans="1:9" s="2" customFormat="1" ht="31.5" x14ac:dyDescent="0.25">
      <c r="A95" s="19" t="s">
        <v>69</v>
      </c>
      <c r="B95" s="24" t="s">
        <v>220</v>
      </c>
      <c r="C95" s="10">
        <f>C96</f>
        <v>3733.3</v>
      </c>
      <c r="D95" s="10">
        <f t="shared" ref="D95:E95" si="40">D96</f>
        <v>12313.2</v>
      </c>
      <c r="E95" s="10">
        <f t="shared" si="40"/>
        <v>11860.8</v>
      </c>
      <c r="F95" s="7">
        <f t="shared" si="26"/>
        <v>317.70283663246988</v>
      </c>
      <c r="G95" s="7">
        <f t="shared" si="27"/>
        <v>96.325894162362331</v>
      </c>
      <c r="H95" s="37"/>
      <c r="I95" s="6"/>
    </row>
    <row r="96" spans="1:9" s="2" customFormat="1" ht="47.25" x14ac:dyDescent="0.25">
      <c r="A96" s="19" t="s">
        <v>31</v>
      </c>
      <c r="B96" s="24" t="s">
        <v>184</v>
      </c>
      <c r="C96" s="10">
        <v>3733.3</v>
      </c>
      <c r="D96" s="10">
        <v>12313.2</v>
      </c>
      <c r="E96" s="8">
        <v>11860.8</v>
      </c>
      <c r="F96" s="7">
        <f t="shared" si="26"/>
        <v>317.70283663246988</v>
      </c>
      <c r="G96" s="7">
        <f t="shared" si="27"/>
        <v>96.325894162362331</v>
      </c>
      <c r="H96" s="37"/>
      <c r="I96" s="6"/>
    </row>
    <row r="97" spans="1:9" s="2" customFormat="1" ht="47.25" hidden="1" x14ac:dyDescent="0.25">
      <c r="A97" s="19" t="s">
        <v>70</v>
      </c>
      <c r="B97" s="24" t="s">
        <v>185</v>
      </c>
      <c r="C97" s="10">
        <f>C98</f>
        <v>0</v>
      </c>
      <c r="D97" s="10">
        <f t="shared" ref="D97:E97" si="41">D98</f>
        <v>0</v>
      </c>
      <c r="E97" s="10">
        <f t="shared" si="41"/>
        <v>0</v>
      </c>
      <c r="F97" s="7" t="e">
        <f t="shared" si="26"/>
        <v>#DIV/0!</v>
      </c>
      <c r="G97" s="7" t="e">
        <f t="shared" si="27"/>
        <v>#DIV/0!</v>
      </c>
      <c r="H97" s="37"/>
      <c r="I97" s="6"/>
    </row>
    <row r="98" spans="1:9" s="2" customFormat="1" ht="63" hidden="1" x14ac:dyDescent="0.25">
      <c r="A98" s="19" t="s">
        <v>32</v>
      </c>
      <c r="B98" s="24" t="s">
        <v>186</v>
      </c>
      <c r="C98" s="10">
        <v>0</v>
      </c>
      <c r="D98" s="10"/>
      <c r="E98" s="8"/>
      <c r="F98" s="7" t="e">
        <f t="shared" si="26"/>
        <v>#DIV/0!</v>
      </c>
      <c r="G98" s="7" t="e">
        <f t="shared" si="27"/>
        <v>#DIV/0!</v>
      </c>
      <c r="H98" s="37"/>
      <c r="I98" s="6"/>
    </row>
    <row r="99" spans="1:9" s="2" customFormat="1" x14ac:dyDescent="0.25">
      <c r="A99" s="36" t="s">
        <v>33</v>
      </c>
      <c r="B99" s="24" t="s">
        <v>112</v>
      </c>
      <c r="C99" s="10">
        <f>C100+C123+C125+C130+C121+C136</f>
        <v>1075.2</v>
      </c>
      <c r="D99" s="10">
        <f t="shared" ref="D99:E99" si="42">D100+D123+D125+D130+D121+D136</f>
        <v>2137.6999999999998</v>
      </c>
      <c r="E99" s="10">
        <f t="shared" si="42"/>
        <v>2102.5</v>
      </c>
      <c r="F99" s="7">
        <f t="shared" si="26"/>
        <v>195.54501488095238</v>
      </c>
      <c r="G99" s="7">
        <f t="shared" si="27"/>
        <v>98.353370444870663</v>
      </c>
      <c r="H99" s="37"/>
      <c r="I99" s="6"/>
    </row>
    <row r="100" spans="1:9" s="2" customFormat="1" ht="101.25" customHeight="1" x14ac:dyDescent="0.25">
      <c r="A100" s="18" t="s">
        <v>224</v>
      </c>
      <c r="B100" s="24" t="s">
        <v>225</v>
      </c>
      <c r="C100" s="10">
        <f>C101+C103+C105+C107+C109+C111+C113+C115+C117+C119</f>
        <v>350.90000000000003</v>
      </c>
      <c r="D100" s="10">
        <f>D101+D103+D105+D107+D109+D111+D113+D115+D117+D119</f>
        <v>1359.2</v>
      </c>
      <c r="E100" s="10">
        <f>E101+E103+E105+E107+E109+E111+E113+E115+E117+E119</f>
        <v>1215.5999999999999</v>
      </c>
      <c r="F100" s="7">
        <f t="shared" ref="F100:F163" si="43">E100/C100*100</f>
        <v>346.42348247363913</v>
      </c>
      <c r="G100" s="7">
        <f t="shared" ref="G100:G163" si="44">E100/D100*100</f>
        <v>89.434961742201281</v>
      </c>
      <c r="H100" s="37" t="s">
        <v>410</v>
      </c>
      <c r="I100" s="6"/>
    </row>
    <row r="101" spans="1:9" s="2" customFormat="1" ht="63" x14ac:dyDescent="0.25">
      <c r="A101" s="50" t="s">
        <v>303</v>
      </c>
      <c r="B101" s="24" t="s">
        <v>304</v>
      </c>
      <c r="C101" s="10">
        <f>C102</f>
        <v>9.4</v>
      </c>
      <c r="D101" s="10">
        <f t="shared" ref="D101:E101" si="45">D102</f>
        <v>36</v>
      </c>
      <c r="E101" s="10">
        <f t="shared" si="45"/>
        <v>30.9</v>
      </c>
      <c r="F101" s="7">
        <f t="shared" si="43"/>
        <v>328.72340425531917</v>
      </c>
      <c r="G101" s="7">
        <f t="shared" si="44"/>
        <v>85.833333333333329</v>
      </c>
      <c r="H101" s="37"/>
      <c r="I101" s="6"/>
    </row>
    <row r="102" spans="1:9" s="2" customFormat="1" ht="78.75" x14ac:dyDescent="0.25">
      <c r="A102" s="50" t="s">
        <v>325</v>
      </c>
      <c r="B102" s="24" t="s">
        <v>226</v>
      </c>
      <c r="C102" s="10">
        <v>9.4</v>
      </c>
      <c r="D102" s="10">
        <v>36</v>
      </c>
      <c r="E102" s="8">
        <v>30.9</v>
      </c>
      <c r="F102" s="7">
        <f t="shared" si="43"/>
        <v>328.72340425531917</v>
      </c>
      <c r="G102" s="7">
        <f t="shared" si="44"/>
        <v>85.833333333333329</v>
      </c>
      <c r="H102" s="37"/>
      <c r="I102" s="6"/>
    </row>
    <row r="103" spans="1:9" s="2" customFormat="1" ht="78.75" x14ac:dyDescent="0.25">
      <c r="A103" s="50" t="s">
        <v>305</v>
      </c>
      <c r="B103" s="24" t="s">
        <v>306</v>
      </c>
      <c r="C103" s="10">
        <f>C104</f>
        <v>73</v>
      </c>
      <c r="D103" s="10">
        <f t="shared" ref="D103:E103" si="46">D104</f>
        <v>85.9</v>
      </c>
      <c r="E103" s="10">
        <f t="shared" si="46"/>
        <v>84.9</v>
      </c>
      <c r="F103" s="7">
        <f t="shared" si="43"/>
        <v>116.30136986301372</v>
      </c>
      <c r="G103" s="7">
        <f t="shared" si="44"/>
        <v>98.835855646100114</v>
      </c>
      <c r="H103" s="37"/>
      <c r="I103" s="6"/>
    </row>
    <row r="104" spans="1:9" s="2" customFormat="1" ht="110.25" x14ac:dyDescent="0.25">
      <c r="A104" s="50" t="s">
        <v>326</v>
      </c>
      <c r="B104" s="24" t="s">
        <v>227</v>
      </c>
      <c r="C104" s="10">
        <v>73</v>
      </c>
      <c r="D104" s="10">
        <v>85.9</v>
      </c>
      <c r="E104" s="8">
        <v>84.9</v>
      </c>
      <c r="F104" s="7">
        <f t="shared" si="43"/>
        <v>116.30136986301372</v>
      </c>
      <c r="G104" s="7">
        <f t="shared" si="44"/>
        <v>98.835855646100114</v>
      </c>
      <c r="H104" s="37"/>
      <c r="I104" s="6"/>
    </row>
    <row r="105" spans="1:9" s="2" customFormat="1" ht="54.75" customHeight="1" x14ac:dyDescent="0.25">
      <c r="A105" s="50" t="s">
        <v>307</v>
      </c>
      <c r="B105" s="24" t="s">
        <v>308</v>
      </c>
      <c r="C105" s="10">
        <f>C106</f>
        <v>12</v>
      </c>
      <c r="D105" s="10">
        <f t="shared" ref="D105:E105" si="47">D106</f>
        <v>12.1</v>
      </c>
      <c r="E105" s="10">
        <f t="shared" si="47"/>
        <v>9.1</v>
      </c>
      <c r="F105" s="7">
        <f t="shared" si="43"/>
        <v>75.833333333333329</v>
      </c>
      <c r="G105" s="7">
        <f t="shared" si="44"/>
        <v>75.206611570247929</v>
      </c>
      <c r="H105" s="37"/>
      <c r="I105" s="6"/>
    </row>
    <row r="106" spans="1:9" s="2" customFormat="1" ht="78.75" x14ac:dyDescent="0.25">
      <c r="A106" s="50" t="s">
        <v>327</v>
      </c>
      <c r="B106" s="24" t="s">
        <v>228</v>
      </c>
      <c r="C106" s="10">
        <v>12</v>
      </c>
      <c r="D106" s="10">
        <v>12.1</v>
      </c>
      <c r="E106" s="8">
        <v>9.1</v>
      </c>
      <c r="F106" s="7">
        <f t="shared" si="43"/>
        <v>75.833333333333329</v>
      </c>
      <c r="G106" s="7">
        <f t="shared" si="44"/>
        <v>75.206611570247929</v>
      </c>
      <c r="H106" s="37"/>
      <c r="I106" s="6"/>
    </row>
    <row r="107" spans="1:9" s="2" customFormat="1" ht="63" x14ac:dyDescent="0.25">
      <c r="A107" s="50" t="s">
        <v>309</v>
      </c>
      <c r="B107" s="24" t="s">
        <v>310</v>
      </c>
      <c r="C107" s="10">
        <f>C108</f>
        <v>225.8</v>
      </c>
      <c r="D107" s="10">
        <f t="shared" ref="D107:E107" si="48">D108</f>
        <v>472.8</v>
      </c>
      <c r="E107" s="10">
        <f t="shared" si="48"/>
        <v>466</v>
      </c>
      <c r="F107" s="7">
        <f t="shared" si="43"/>
        <v>206.37732506643047</v>
      </c>
      <c r="G107" s="7">
        <f t="shared" si="44"/>
        <v>98.56175972927241</v>
      </c>
      <c r="H107" s="37"/>
      <c r="I107" s="6"/>
    </row>
    <row r="108" spans="1:9" s="2" customFormat="1" ht="94.5" x14ac:dyDescent="0.25">
      <c r="A108" s="50" t="s">
        <v>328</v>
      </c>
      <c r="B108" s="24" t="s">
        <v>229</v>
      </c>
      <c r="C108" s="10">
        <v>225.8</v>
      </c>
      <c r="D108" s="10">
        <v>472.8</v>
      </c>
      <c r="E108" s="8">
        <v>466</v>
      </c>
      <c r="F108" s="7">
        <f t="shared" si="43"/>
        <v>206.37732506643047</v>
      </c>
      <c r="G108" s="7">
        <f t="shared" si="44"/>
        <v>98.56175972927241</v>
      </c>
      <c r="H108" s="37"/>
      <c r="I108" s="6"/>
    </row>
    <row r="109" spans="1:9" s="2" customFormat="1" ht="63" x14ac:dyDescent="0.25">
      <c r="A109" s="50" t="s">
        <v>311</v>
      </c>
      <c r="B109" s="24" t="s">
        <v>312</v>
      </c>
      <c r="C109" s="10">
        <f>C110</f>
        <v>3.5</v>
      </c>
      <c r="D109" s="10">
        <f t="shared" ref="D109:E109" si="49">D110</f>
        <v>8</v>
      </c>
      <c r="E109" s="10">
        <f t="shared" si="49"/>
        <v>6.5</v>
      </c>
      <c r="F109" s="7">
        <f t="shared" si="43"/>
        <v>185.71428571428572</v>
      </c>
      <c r="G109" s="7">
        <f t="shared" si="44"/>
        <v>81.25</v>
      </c>
      <c r="H109" s="37"/>
      <c r="I109" s="6"/>
    </row>
    <row r="110" spans="1:9" s="2" customFormat="1" ht="79.5" customHeight="1" x14ac:dyDescent="0.25">
      <c r="A110" s="50" t="s">
        <v>261</v>
      </c>
      <c r="B110" s="24" t="s">
        <v>262</v>
      </c>
      <c r="C110" s="10">
        <v>3.5</v>
      </c>
      <c r="D110" s="10">
        <v>8</v>
      </c>
      <c r="E110" s="8">
        <v>6.5</v>
      </c>
      <c r="F110" s="7">
        <f t="shared" si="43"/>
        <v>185.71428571428572</v>
      </c>
      <c r="G110" s="7">
        <f t="shared" si="44"/>
        <v>81.25</v>
      </c>
      <c r="H110" s="37"/>
      <c r="I110" s="6"/>
    </row>
    <row r="111" spans="1:9" s="2" customFormat="1" ht="68.25" customHeight="1" x14ac:dyDescent="0.25">
      <c r="A111" s="50" t="s">
        <v>313</v>
      </c>
      <c r="B111" s="24" t="s">
        <v>315</v>
      </c>
      <c r="C111" s="10">
        <f>C112</f>
        <v>0</v>
      </c>
      <c r="D111" s="10">
        <f t="shared" ref="D111:E111" si="50">D112</f>
        <v>9.5</v>
      </c>
      <c r="E111" s="10">
        <f t="shared" si="50"/>
        <v>4.2</v>
      </c>
      <c r="F111" s="7" t="s">
        <v>128</v>
      </c>
      <c r="G111" s="7">
        <f t="shared" si="44"/>
        <v>44.21052631578948</v>
      </c>
      <c r="H111" s="37"/>
      <c r="I111" s="6"/>
    </row>
    <row r="112" spans="1:9" s="2" customFormat="1" ht="94.5" x14ac:dyDescent="0.25">
      <c r="A112" s="50" t="s">
        <v>329</v>
      </c>
      <c r="B112" s="24" t="s">
        <v>230</v>
      </c>
      <c r="C112" s="10">
        <v>0</v>
      </c>
      <c r="D112" s="10">
        <v>9.5</v>
      </c>
      <c r="E112" s="8">
        <v>4.2</v>
      </c>
      <c r="F112" s="7" t="s">
        <v>128</v>
      </c>
      <c r="G112" s="7">
        <f t="shared" si="44"/>
        <v>44.21052631578948</v>
      </c>
      <c r="H112" s="37"/>
      <c r="I112" s="6"/>
    </row>
    <row r="113" spans="1:9" s="2" customFormat="1" ht="78.75" x14ac:dyDescent="0.25">
      <c r="A113" s="50" t="s">
        <v>314</v>
      </c>
      <c r="B113" s="24" t="s">
        <v>316</v>
      </c>
      <c r="C113" s="10">
        <f>C114</f>
        <v>3</v>
      </c>
      <c r="D113" s="10">
        <f t="shared" ref="D113:E113" si="51">D114</f>
        <v>5.9</v>
      </c>
      <c r="E113" s="10">
        <f t="shared" si="51"/>
        <v>8</v>
      </c>
      <c r="F113" s="7">
        <f t="shared" si="43"/>
        <v>266.66666666666663</v>
      </c>
      <c r="G113" s="7">
        <f t="shared" si="44"/>
        <v>135.59322033898303</v>
      </c>
      <c r="H113" s="37"/>
      <c r="I113" s="6"/>
    </row>
    <row r="114" spans="1:9" s="2" customFormat="1" ht="126" x14ac:dyDescent="0.25">
      <c r="A114" s="50" t="s">
        <v>317</v>
      </c>
      <c r="B114" s="24" t="s">
        <v>231</v>
      </c>
      <c r="C114" s="10">
        <v>3</v>
      </c>
      <c r="D114" s="10">
        <v>5.9</v>
      </c>
      <c r="E114" s="8">
        <v>8</v>
      </c>
      <c r="F114" s="7">
        <f t="shared" si="43"/>
        <v>266.66666666666663</v>
      </c>
      <c r="G114" s="7">
        <f t="shared" si="44"/>
        <v>135.59322033898303</v>
      </c>
      <c r="H114" s="37"/>
      <c r="I114" s="6"/>
    </row>
    <row r="115" spans="1:9" s="2" customFormat="1" ht="63" x14ac:dyDescent="0.25">
      <c r="A115" s="50" t="s">
        <v>318</v>
      </c>
      <c r="B115" s="24" t="s">
        <v>320</v>
      </c>
      <c r="C115" s="10">
        <f>C116</f>
        <v>0</v>
      </c>
      <c r="D115" s="10">
        <f t="shared" ref="D115:E115" si="52">D116</f>
        <v>7.8</v>
      </c>
      <c r="E115" s="10">
        <f t="shared" si="52"/>
        <v>6</v>
      </c>
      <c r="F115" s="7" t="s">
        <v>128</v>
      </c>
      <c r="G115" s="7">
        <f t="shared" si="44"/>
        <v>76.923076923076934</v>
      </c>
      <c r="H115" s="37"/>
      <c r="I115" s="6"/>
    </row>
    <row r="116" spans="1:9" s="2" customFormat="1" ht="94.5" x14ac:dyDescent="0.25">
      <c r="A116" s="50" t="s">
        <v>319</v>
      </c>
      <c r="B116" s="24" t="s">
        <v>232</v>
      </c>
      <c r="C116" s="10">
        <v>0</v>
      </c>
      <c r="D116" s="10">
        <v>7.8</v>
      </c>
      <c r="E116" s="8">
        <v>6</v>
      </c>
      <c r="F116" s="7" t="s">
        <v>128</v>
      </c>
      <c r="G116" s="7">
        <f t="shared" si="44"/>
        <v>76.923076923076934</v>
      </c>
      <c r="H116" s="37"/>
      <c r="I116" s="6"/>
    </row>
    <row r="117" spans="1:9" s="2" customFormat="1" ht="63" x14ac:dyDescent="0.25">
      <c r="A117" s="50" t="s">
        <v>321</v>
      </c>
      <c r="B117" s="24" t="s">
        <v>330</v>
      </c>
      <c r="C117" s="10">
        <f>C118</f>
        <v>4</v>
      </c>
      <c r="D117" s="10">
        <f t="shared" ref="D117:E117" si="53">D118</f>
        <v>447.5</v>
      </c>
      <c r="E117" s="10">
        <f t="shared" si="53"/>
        <v>343.4</v>
      </c>
      <c r="F117" s="7">
        <f t="shared" si="43"/>
        <v>8585</v>
      </c>
      <c r="G117" s="7">
        <f t="shared" si="44"/>
        <v>76.737430167597765</v>
      </c>
      <c r="H117" s="37"/>
      <c r="I117" s="6"/>
    </row>
    <row r="118" spans="1:9" s="2" customFormat="1" ht="78.75" x14ac:dyDescent="0.25">
      <c r="A118" s="50" t="s">
        <v>322</v>
      </c>
      <c r="B118" s="24" t="s">
        <v>233</v>
      </c>
      <c r="C118" s="10">
        <v>4</v>
      </c>
      <c r="D118" s="10">
        <v>447.5</v>
      </c>
      <c r="E118" s="8">
        <v>343.4</v>
      </c>
      <c r="F118" s="7">
        <f t="shared" si="43"/>
        <v>8585</v>
      </c>
      <c r="G118" s="7">
        <f t="shared" si="44"/>
        <v>76.737430167597765</v>
      </c>
      <c r="H118" s="37"/>
      <c r="I118" s="6"/>
    </row>
    <row r="119" spans="1:9" s="2" customFormat="1" ht="78.75" x14ac:dyDescent="0.25">
      <c r="A119" s="50" t="s">
        <v>323</v>
      </c>
      <c r="B119" s="24" t="s">
        <v>378</v>
      </c>
      <c r="C119" s="10">
        <f>C120</f>
        <v>20.2</v>
      </c>
      <c r="D119" s="10">
        <f t="shared" ref="D119:E119" si="54">D120</f>
        <v>273.7</v>
      </c>
      <c r="E119" s="10">
        <f t="shared" si="54"/>
        <v>256.60000000000002</v>
      </c>
      <c r="F119" s="7">
        <f t="shared" si="43"/>
        <v>1270.2970297029703</v>
      </c>
      <c r="G119" s="7">
        <f t="shared" si="44"/>
        <v>93.752283522104506</v>
      </c>
      <c r="H119" s="37"/>
      <c r="I119" s="6"/>
    </row>
    <row r="120" spans="1:9" s="2" customFormat="1" ht="85.5" customHeight="1" x14ac:dyDescent="0.25">
      <c r="A120" s="50" t="s">
        <v>324</v>
      </c>
      <c r="B120" s="24" t="s">
        <v>234</v>
      </c>
      <c r="C120" s="10">
        <v>20.2</v>
      </c>
      <c r="D120" s="10">
        <v>273.7</v>
      </c>
      <c r="E120" s="8">
        <v>256.60000000000002</v>
      </c>
      <c r="F120" s="7">
        <f t="shared" si="43"/>
        <v>1270.2970297029703</v>
      </c>
      <c r="G120" s="7">
        <f t="shared" si="44"/>
        <v>93.752283522104506</v>
      </c>
      <c r="H120" s="37"/>
      <c r="I120" s="6"/>
    </row>
    <row r="121" spans="1:9" s="2" customFormat="1" ht="126" x14ac:dyDescent="0.25">
      <c r="A121" s="50" t="s">
        <v>331</v>
      </c>
      <c r="B121" s="24" t="s">
        <v>334</v>
      </c>
      <c r="C121" s="10">
        <f>C122</f>
        <v>0</v>
      </c>
      <c r="D121" s="10">
        <f t="shared" ref="D121:E121" si="55">D122</f>
        <v>32</v>
      </c>
      <c r="E121" s="10">
        <f t="shared" si="55"/>
        <v>37.5</v>
      </c>
      <c r="F121" s="7" t="s">
        <v>128</v>
      </c>
      <c r="G121" s="7">
        <f t="shared" si="44"/>
        <v>117.1875</v>
      </c>
      <c r="H121" s="37"/>
      <c r="I121" s="6"/>
    </row>
    <row r="122" spans="1:9" s="2" customFormat="1" ht="141.75" x14ac:dyDescent="0.25">
      <c r="A122" s="50" t="s">
        <v>332</v>
      </c>
      <c r="B122" s="24" t="s">
        <v>333</v>
      </c>
      <c r="C122" s="10">
        <v>0</v>
      </c>
      <c r="D122" s="10">
        <v>32</v>
      </c>
      <c r="E122" s="8">
        <v>37.5</v>
      </c>
      <c r="F122" s="7" t="s">
        <v>128</v>
      </c>
      <c r="G122" s="7">
        <f t="shared" si="44"/>
        <v>117.1875</v>
      </c>
      <c r="H122" s="37"/>
      <c r="I122" s="6"/>
    </row>
    <row r="123" spans="1:9" s="2" customFormat="1" ht="165" customHeight="1" x14ac:dyDescent="0.25">
      <c r="A123" s="18" t="s">
        <v>235</v>
      </c>
      <c r="B123" s="24" t="s">
        <v>236</v>
      </c>
      <c r="C123" s="10">
        <f>C124</f>
        <v>12.2</v>
      </c>
      <c r="D123" s="10">
        <f>D124</f>
        <v>9</v>
      </c>
      <c r="E123" s="10">
        <f>E124</f>
        <v>7.5</v>
      </c>
      <c r="F123" s="7">
        <f t="shared" si="43"/>
        <v>61.475409836065573</v>
      </c>
      <c r="G123" s="7">
        <f t="shared" si="44"/>
        <v>83.333333333333343</v>
      </c>
      <c r="H123" s="53" t="s">
        <v>416</v>
      </c>
      <c r="I123" s="6"/>
    </row>
    <row r="124" spans="1:9" s="2" customFormat="1" ht="49.5" customHeight="1" x14ac:dyDescent="0.25">
      <c r="A124" s="18" t="s">
        <v>237</v>
      </c>
      <c r="B124" s="24" t="s">
        <v>238</v>
      </c>
      <c r="C124" s="10">
        <v>12.2</v>
      </c>
      <c r="D124" s="10">
        <v>9</v>
      </c>
      <c r="E124" s="8">
        <v>7.5</v>
      </c>
      <c r="F124" s="7">
        <f t="shared" si="43"/>
        <v>61.475409836065573</v>
      </c>
      <c r="G124" s="7">
        <f t="shared" si="44"/>
        <v>83.333333333333343</v>
      </c>
      <c r="H124" s="37"/>
      <c r="I124" s="6"/>
    </row>
    <row r="125" spans="1:9" s="2" customFormat="1" ht="119.25" customHeight="1" x14ac:dyDescent="0.25">
      <c r="A125" s="18" t="s">
        <v>239</v>
      </c>
      <c r="B125" s="24" t="s">
        <v>241</v>
      </c>
      <c r="C125" s="10">
        <f>C126+C128</f>
        <v>441.8</v>
      </c>
      <c r="D125" s="10">
        <f>D126+D128</f>
        <v>547.79999999999995</v>
      </c>
      <c r="E125" s="10">
        <f>E126+E128</f>
        <v>643.6</v>
      </c>
      <c r="F125" s="7">
        <f t="shared" si="43"/>
        <v>145.67677682209143</v>
      </c>
      <c r="G125" s="7">
        <f t="shared" si="44"/>
        <v>117.48813435560426</v>
      </c>
      <c r="H125" s="37" t="s">
        <v>403</v>
      </c>
      <c r="I125" s="6"/>
    </row>
    <row r="126" spans="1:9" s="2" customFormat="1" ht="69" customHeight="1" x14ac:dyDescent="0.25">
      <c r="A126" s="18" t="s">
        <v>240</v>
      </c>
      <c r="B126" s="24" t="s">
        <v>242</v>
      </c>
      <c r="C126" s="10">
        <f>C127</f>
        <v>110.3</v>
      </c>
      <c r="D126" s="10">
        <f>D127</f>
        <v>216.8</v>
      </c>
      <c r="E126" s="10">
        <f>E127</f>
        <v>254.6</v>
      </c>
      <c r="F126" s="7">
        <f t="shared" si="43"/>
        <v>230.82502266545782</v>
      </c>
      <c r="G126" s="7">
        <f t="shared" si="44"/>
        <v>117.43542435424352</v>
      </c>
      <c r="H126" s="37"/>
      <c r="I126" s="6"/>
    </row>
    <row r="127" spans="1:9" s="2" customFormat="1" ht="66.75" customHeight="1" x14ac:dyDescent="0.25">
      <c r="A127" s="18" t="s">
        <v>243</v>
      </c>
      <c r="B127" s="24" t="s">
        <v>244</v>
      </c>
      <c r="C127" s="10">
        <v>110.3</v>
      </c>
      <c r="D127" s="10">
        <v>216.8</v>
      </c>
      <c r="E127" s="8">
        <v>254.6</v>
      </c>
      <c r="F127" s="7">
        <f t="shared" si="43"/>
        <v>230.82502266545782</v>
      </c>
      <c r="G127" s="7">
        <f t="shared" si="44"/>
        <v>117.43542435424352</v>
      </c>
      <c r="H127" s="37"/>
      <c r="I127" s="6"/>
    </row>
    <row r="128" spans="1:9" s="2" customFormat="1" ht="94.5" x14ac:dyDescent="0.25">
      <c r="A128" s="18" t="s">
        <v>245</v>
      </c>
      <c r="B128" s="24" t="s">
        <v>246</v>
      </c>
      <c r="C128" s="10">
        <f>C129</f>
        <v>331.5</v>
      </c>
      <c r="D128" s="10">
        <f>D129</f>
        <v>331</v>
      </c>
      <c r="E128" s="10">
        <f>E129</f>
        <v>389</v>
      </c>
      <c r="F128" s="7">
        <f t="shared" si="43"/>
        <v>117.34539969834088</v>
      </c>
      <c r="G128" s="7">
        <f t="shared" si="44"/>
        <v>117.52265861027192</v>
      </c>
      <c r="H128" s="37"/>
      <c r="I128" s="6"/>
    </row>
    <row r="129" spans="1:9" s="2" customFormat="1" ht="69" customHeight="1" x14ac:dyDescent="0.25">
      <c r="A129" s="18" t="s">
        <v>247</v>
      </c>
      <c r="B129" s="24" t="s">
        <v>248</v>
      </c>
      <c r="C129" s="10">
        <v>331.5</v>
      </c>
      <c r="D129" s="10">
        <v>331</v>
      </c>
      <c r="E129" s="8">
        <v>389</v>
      </c>
      <c r="F129" s="7">
        <f t="shared" si="43"/>
        <v>117.34539969834088</v>
      </c>
      <c r="G129" s="7">
        <f t="shared" si="44"/>
        <v>117.52265861027192</v>
      </c>
      <c r="H129" s="37"/>
      <c r="I129" s="6"/>
    </row>
    <row r="130" spans="1:9" s="2" customFormat="1" ht="25.5" customHeight="1" x14ac:dyDescent="0.25">
      <c r="A130" s="18" t="s">
        <v>249</v>
      </c>
      <c r="B130" s="24" t="s">
        <v>250</v>
      </c>
      <c r="C130" s="10">
        <f>C131+C133</f>
        <v>0</v>
      </c>
      <c r="D130" s="10">
        <f t="shared" ref="D130:E130" si="56">D131+D133</f>
        <v>189.70000000000002</v>
      </c>
      <c r="E130" s="10">
        <f t="shared" si="56"/>
        <v>198.29999999999998</v>
      </c>
      <c r="F130" s="7" t="s">
        <v>128</v>
      </c>
      <c r="G130" s="7">
        <f t="shared" si="44"/>
        <v>104.5334739061676</v>
      </c>
      <c r="H130" s="49"/>
      <c r="I130" s="6"/>
    </row>
    <row r="131" spans="1:9" s="2" customFormat="1" ht="31.5" x14ac:dyDescent="0.25">
      <c r="A131" s="50" t="s">
        <v>335</v>
      </c>
      <c r="B131" s="24" t="s">
        <v>336</v>
      </c>
      <c r="C131" s="10">
        <f>C132</f>
        <v>0</v>
      </c>
      <c r="D131" s="10">
        <f t="shared" ref="D131:E131" si="57">D132</f>
        <v>60.4</v>
      </c>
      <c r="E131" s="10">
        <f t="shared" si="57"/>
        <v>65.099999999999994</v>
      </c>
      <c r="F131" s="7" t="s">
        <v>128</v>
      </c>
      <c r="G131" s="7">
        <f t="shared" si="44"/>
        <v>107.78145695364239</v>
      </c>
      <c r="H131" s="37"/>
      <c r="I131" s="6"/>
    </row>
    <row r="132" spans="1:9" s="2" customFormat="1" ht="190.5" customHeight="1" x14ac:dyDescent="0.25">
      <c r="A132" s="18" t="s">
        <v>251</v>
      </c>
      <c r="B132" s="24" t="s">
        <v>252</v>
      </c>
      <c r="C132" s="10">
        <v>0</v>
      </c>
      <c r="D132" s="10">
        <v>60.4</v>
      </c>
      <c r="E132" s="8">
        <v>65.099999999999994</v>
      </c>
      <c r="F132" s="7" t="s">
        <v>128</v>
      </c>
      <c r="G132" s="7">
        <f t="shared" si="44"/>
        <v>107.78145695364239</v>
      </c>
      <c r="H132" s="37" t="s">
        <v>417</v>
      </c>
      <c r="I132" s="6"/>
    </row>
    <row r="133" spans="1:9" s="2" customFormat="1" ht="119.25" customHeight="1" x14ac:dyDescent="0.25">
      <c r="A133" s="50" t="s">
        <v>337</v>
      </c>
      <c r="B133" s="24" t="s">
        <v>338</v>
      </c>
      <c r="C133" s="10">
        <f>C134+C135</f>
        <v>0</v>
      </c>
      <c r="D133" s="10">
        <f t="shared" ref="D133:E133" si="58">D134+D135</f>
        <v>129.30000000000001</v>
      </c>
      <c r="E133" s="10">
        <f t="shared" si="58"/>
        <v>133.19999999999999</v>
      </c>
      <c r="F133" s="7" t="s">
        <v>128</v>
      </c>
      <c r="G133" s="7">
        <f t="shared" si="44"/>
        <v>103.01624129930393</v>
      </c>
      <c r="H133" s="37" t="s">
        <v>404</v>
      </c>
      <c r="I133" s="6"/>
    </row>
    <row r="134" spans="1:9" s="2" customFormat="1" ht="66.75" customHeight="1" x14ac:dyDescent="0.25">
      <c r="A134" s="18" t="s">
        <v>253</v>
      </c>
      <c r="B134" s="24" t="s">
        <v>254</v>
      </c>
      <c r="C134" s="10">
        <v>0</v>
      </c>
      <c r="D134" s="10">
        <v>129.80000000000001</v>
      </c>
      <c r="E134" s="8">
        <v>133.6</v>
      </c>
      <c r="F134" s="7" t="s">
        <v>128</v>
      </c>
      <c r="G134" s="7">
        <f t="shared" si="44"/>
        <v>102.92758089368257</v>
      </c>
      <c r="H134" s="37"/>
      <c r="I134" s="6"/>
    </row>
    <row r="135" spans="1:9" s="2" customFormat="1" ht="81.75" customHeight="1" x14ac:dyDescent="0.25">
      <c r="A135" s="18" t="s">
        <v>255</v>
      </c>
      <c r="B135" s="24" t="s">
        <v>256</v>
      </c>
      <c r="C135" s="10">
        <v>0</v>
      </c>
      <c r="D135" s="10">
        <v>-0.5</v>
      </c>
      <c r="E135" s="8">
        <v>-0.4</v>
      </c>
      <c r="F135" s="7" t="s">
        <v>128</v>
      </c>
      <c r="G135" s="7">
        <f t="shared" si="44"/>
        <v>80</v>
      </c>
      <c r="H135" s="37"/>
      <c r="I135" s="6"/>
    </row>
    <row r="136" spans="1:9" s="2" customFormat="1" ht="208.5" customHeight="1" x14ac:dyDescent="0.25">
      <c r="A136" s="18" t="s">
        <v>257</v>
      </c>
      <c r="B136" s="24" t="s">
        <v>258</v>
      </c>
      <c r="C136" s="10">
        <f>C137</f>
        <v>270.3</v>
      </c>
      <c r="D136" s="10">
        <f>D137</f>
        <v>0</v>
      </c>
      <c r="E136" s="10">
        <f>E137</f>
        <v>0</v>
      </c>
      <c r="F136" s="7">
        <f t="shared" si="43"/>
        <v>0</v>
      </c>
      <c r="G136" s="7" t="s">
        <v>128</v>
      </c>
      <c r="H136" s="53" t="s">
        <v>418</v>
      </c>
      <c r="I136" s="6"/>
    </row>
    <row r="137" spans="1:9" s="2" customFormat="1" ht="110.25" x14ac:dyDescent="0.25">
      <c r="A137" s="18" t="s">
        <v>259</v>
      </c>
      <c r="B137" s="24" t="s">
        <v>260</v>
      </c>
      <c r="C137" s="10">
        <v>270.3</v>
      </c>
      <c r="D137" s="10">
        <v>0</v>
      </c>
      <c r="E137" s="10">
        <v>0</v>
      </c>
      <c r="F137" s="7">
        <f t="shared" si="43"/>
        <v>0</v>
      </c>
      <c r="G137" s="7" t="s">
        <v>128</v>
      </c>
      <c r="H137" s="37"/>
      <c r="I137" s="6"/>
    </row>
    <row r="138" spans="1:9" s="2" customFormat="1" x14ac:dyDescent="0.25">
      <c r="A138" s="35" t="s">
        <v>34</v>
      </c>
      <c r="B138" s="28" t="s">
        <v>113</v>
      </c>
      <c r="C138" s="10">
        <f>C139+C186+C189+C193</f>
        <v>1361961.7</v>
      </c>
      <c r="D138" s="10">
        <f>D139+D186+D189+D193</f>
        <v>1402428.8000000003</v>
      </c>
      <c r="E138" s="10">
        <f>E139+E186+E189+E193</f>
        <v>1327495.6000000001</v>
      </c>
      <c r="F138" s="7">
        <f t="shared" si="43"/>
        <v>97.469378177080912</v>
      </c>
      <c r="G138" s="7">
        <f t="shared" si="44"/>
        <v>94.656898089942231</v>
      </c>
      <c r="H138" s="37"/>
      <c r="I138" s="6"/>
    </row>
    <row r="139" spans="1:9" s="2" customFormat="1" ht="31.5" x14ac:dyDescent="0.25">
      <c r="A139" s="35" t="s">
        <v>130</v>
      </c>
      <c r="B139" s="28" t="s">
        <v>114</v>
      </c>
      <c r="C139" s="10">
        <f>C140+C143+C166+C181</f>
        <v>1361961.7</v>
      </c>
      <c r="D139" s="10">
        <f t="shared" ref="D139:E139" si="59">D140+D143+D166+D181</f>
        <v>1403158.6</v>
      </c>
      <c r="E139" s="10">
        <f t="shared" si="59"/>
        <v>1328225.3999999999</v>
      </c>
      <c r="F139" s="7">
        <f t="shared" si="43"/>
        <v>97.522962650124441</v>
      </c>
      <c r="G139" s="7">
        <f t="shared" si="44"/>
        <v>94.659677102787938</v>
      </c>
      <c r="H139" s="37"/>
      <c r="I139" s="6"/>
    </row>
    <row r="140" spans="1:9" s="2" customFormat="1" x14ac:dyDescent="0.25">
      <c r="A140" s="32" t="s">
        <v>71</v>
      </c>
      <c r="B140" s="21" t="s">
        <v>131</v>
      </c>
      <c r="C140" s="10">
        <f>C141</f>
        <v>0</v>
      </c>
      <c r="D140" s="10">
        <f t="shared" ref="D140:E140" si="60">D141</f>
        <v>94674.7</v>
      </c>
      <c r="E140" s="10">
        <f t="shared" si="60"/>
        <v>94674.7</v>
      </c>
      <c r="F140" s="7" t="s">
        <v>128</v>
      </c>
      <c r="G140" s="7">
        <f t="shared" si="44"/>
        <v>100</v>
      </c>
      <c r="H140" s="37"/>
      <c r="I140" s="6"/>
    </row>
    <row r="141" spans="1:9" s="2" customFormat="1" ht="31.5" x14ac:dyDescent="0.25">
      <c r="A141" s="39" t="s">
        <v>340</v>
      </c>
      <c r="B141" s="21" t="s">
        <v>339</v>
      </c>
      <c r="C141" s="10">
        <f>C142</f>
        <v>0</v>
      </c>
      <c r="D141" s="10">
        <f t="shared" ref="D141:E141" si="61">D142</f>
        <v>94674.7</v>
      </c>
      <c r="E141" s="10">
        <f t="shared" si="61"/>
        <v>94674.7</v>
      </c>
      <c r="F141" s="7" t="s">
        <v>128</v>
      </c>
      <c r="G141" s="7">
        <f t="shared" si="44"/>
        <v>100</v>
      </c>
      <c r="H141" s="37"/>
      <c r="I141" s="6"/>
    </row>
    <row r="142" spans="1:9" s="2" customFormat="1" ht="31.5" x14ac:dyDescent="0.25">
      <c r="A142" s="39" t="s">
        <v>35</v>
      </c>
      <c r="B142" s="21" t="s">
        <v>132</v>
      </c>
      <c r="C142" s="10">
        <v>0</v>
      </c>
      <c r="D142" s="10">
        <v>94674.7</v>
      </c>
      <c r="E142" s="10">
        <v>94674.7</v>
      </c>
      <c r="F142" s="7" t="s">
        <v>128</v>
      </c>
      <c r="G142" s="7">
        <f t="shared" si="44"/>
        <v>100</v>
      </c>
      <c r="H142" s="43"/>
      <c r="I142" s="6"/>
    </row>
    <row r="143" spans="1:9" s="2" customFormat="1" ht="47.25" x14ac:dyDescent="0.25">
      <c r="A143" s="35" t="s">
        <v>72</v>
      </c>
      <c r="B143" s="23" t="s">
        <v>133</v>
      </c>
      <c r="C143" s="10">
        <f>C146+C150+C152+C154+C158+C160+C162+C164</f>
        <v>822039.09999999986</v>
      </c>
      <c r="D143" s="10">
        <f t="shared" ref="D143:E143" si="62">D146+D150+D152+D154+D158+D160+D162+D164</f>
        <v>648759.80000000005</v>
      </c>
      <c r="E143" s="10">
        <f t="shared" si="62"/>
        <v>572694.69999999995</v>
      </c>
      <c r="F143" s="7">
        <f t="shared" si="43"/>
        <v>69.667574206628373</v>
      </c>
      <c r="G143" s="7">
        <f t="shared" si="44"/>
        <v>88.275306207320483</v>
      </c>
      <c r="H143" s="37" t="s">
        <v>388</v>
      </c>
      <c r="I143" s="6"/>
    </row>
    <row r="144" spans="1:9" s="2" customFormat="1" ht="31.5" hidden="1" x14ac:dyDescent="0.25">
      <c r="A144" s="35" t="s">
        <v>73</v>
      </c>
      <c r="B144" s="23" t="s">
        <v>144</v>
      </c>
      <c r="C144" s="10">
        <f>C145</f>
        <v>0</v>
      </c>
      <c r="D144" s="10">
        <f t="shared" ref="D144:E144" si="63">D145</f>
        <v>0</v>
      </c>
      <c r="E144" s="10">
        <f t="shared" si="63"/>
        <v>0</v>
      </c>
      <c r="F144" s="7" t="e">
        <f t="shared" si="43"/>
        <v>#DIV/0!</v>
      </c>
      <c r="G144" s="7" t="e">
        <f t="shared" si="44"/>
        <v>#DIV/0!</v>
      </c>
      <c r="H144" s="37"/>
      <c r="I144" s="6"/>
    </row>
    <row r="145" spans="1:9" s="2" customFormat="1" ht="31.5" hidden="1" x14ac:dyDescent="0.25">
      <c r="A145" s="35" t="s">
        <v>73</v>
      </c>
      <c r="B145" s="23" t="s">
        <v>145</v>
      </c>
      <c r="C145" s="10">
        <v>0</v>
      </c>
      <c r="D145" s="10"/>
      <c r="E145" s="10"/>
      <c r="F145" s="7" t="e">
        <f t="shared" si="43"/>
        <v>#DIV/0!</v>
      </c>
      <c r="G145" s="7" t="e">
        <f t="shared" si="44"/>
        <v>#DIV/0!</v>
      </c>
      <c r="H145" s="37"/>
      <c r="I145" s="6"/>
    </row>
    <row r="146" spans="1:9" s="2" customFormat="1" ht="31.5" x14ac:dyDescent="0.25">
      <c r="A146" s="35" t="s">
        <v>341</v>
      </c>
      <c r="B146" s="23" t="s">
        <v>146</v>
      </c>
      <c r="C146" s="10">
        <f>C147</f>
        <v>670830.19999999995</v>
      </c>
      <c r="D146" s="10">
        <f t="shared" ref="D146" si="64">D147</f>
        <v>270918.90000000002</v>
      </c>
      <c r="E146" s="10">
        <f>E147</f>
        <v>293874.09999999998</v>
      </c>
      <c r="F146" s="7">
        <f t="shared" si="43"/>
        <v>43.807523871167398</v>
      </c>
      <c r="G146" s="7">
        <f t="shared" si="44"/>
        <v>108.47308917908643</v>
      </c>
      <c r="H146" s="37"/>
      <c r="I146" s="6"/>
    </row>
    <row r="147" spans="1:9" s="2" customFormat="1" ht="47.25" x14ac:dyDescent="0.25">
      <c r="A147" s="35" t="s">
        <v>222</v>
      </c>
      <c r="B147" s="23" t="s">
        <v>147</v>
      </c>
      <c r="C147" s="10">
        <v>670830.19999999995</v>
      </c>
      <c r="D147" s="10">
        <v>270918.90000000002</v>
      </c>
      <c r="E147" s="10">
        <v>293874.09999999998</v>
      </c>
      <c r="F147" s="7">
        <f t="shared" si="43"/>
        <v>43.807523871167398</v>
      </c>
      <c r="G147" s="7">
        <f t="shared" si="44"/>
        <v>108.47308917908643</v>
      </c>
      <c r="H147" s="37"/>
      <c r="I147" s="6"/>
    </row>
    <row r="148" spans="1:9" s="2" customFormat="1" ht="47.25" hidden="1" x14ac:dyDescent="0.25">
      <c r="A148" s="35" t="s">
        <v>134</v>
      </c>
      <c r="B148" s="23" t="s">
        <v>136</v>
      </c>
      <c r="C148" s="8">
        <f>C149</f>
        <v>0</v>
      </c>
      <c r="D148" s="8">
        <f t="shared" ref="D148:E148" si="65">D149</f>
        <v>0</v>
      </c>
      <c r="E148" s="8">
        <f t="shared" si="65"/>
        <v>0</v>
      </c>
      <c r="F148" s="7" t="e">
        <f t="shared" si="43"/>
        <v>#DIV/0!</v>
      </c>
      <c r="G148" s="7" t="e">
        <f t="shared" si="44"/>
        <v>#DIV/0!</v>
      </c>
      <c r="H148" s="37"/>
      <c r="I148" s="6"/>
    </row>
    <row r="149" spans="1:9" s="2" customFormat="1" ht="47.25" hidden="1" x14ac:dyDescent="0.25">
      <c r="A149" s="35" t="s">
        <v>134</v>
      </c>
      <c r="B149" s="23" t="s">
        <v>135</v>
      </c>
      <c r="C149" s="8">
        <v>0</v>
      </c>
      <c r="D149" s="8">
        <v>0</v>
      </c>
      <c r="E149" s="12">
        <v>0</v>
      </c>
      <c r="F149" s="7" t="e">
        <f t="shared" si="43"/>
        <v>#DIV/0!</v>
      </c>
      <c r="G149" s="7" t="e">
        <f t="shared" si="44"/>
        <v>#DIV/0!</v>
      </c>
      <c r="H149" s="37"/>
      <c r="I149" s="6"/>
    </row>
    <row r="150" spans="1:9" s="2" customFormat="1" ht="47.25" x14ac:dyDescent="0.25">
      <c r="A150" s="35" t="s">
        <v>342</v>
      </c>
      <c r="B150" s="23" t="s">
        <v>148</v>
      </c>
      <c r="C150" s="8">
        <f>C151</f>
        <v>167.1</v>
      </c>
      <c r="D150" s="8">
        <f t="shared" ref="D150:E150" si="66">D151</f>
        <v>167.1</v>
      </c>
      <c r="E150" s="8">
        <f t="shared" si="66"/>
        <v>167.1</v>
      </c>
      <c r="F150" s="7">
        <f t="shared" si="43"/>
        <v>100</v>
      </c>
      <c r="G150" s="7">
        <f t="shared" si="44"/>
        <v>100</v>
      </c>
      <c r="H150" s="37"/>
      <c r="I150" s="6"/>
    </row>
    <row r="151" spans="1:9" s="2" customFormat="1" ht="47.25" x14ac:dyDescent="0.25">
      <c r="A151" s="19" t="s">
        <v>343</v>
      </c>
      <c r="B151" s="23" t="s">
        <v>149</v>
      </c>
      <c r="C151" s="8">
        <v>167.1</v>
      </c>
      <c r="D151" s="8">
        <v>167.1</v>
      </c>
      <c r="E151" s="12">
        <v>167.1</v>
      </c>
      <c r="F151" s="7">
        <f t="shared" si="43"/>
        <v>100</v>
      </c>
      <c r="G151" s="7">
        <f t="shared" si="44"/>
        <v>100</v>
      </c>
      <c r="H151" s="37"/>
      <c r="I151" s="6"/>
    </row>
    <row r="152" spans="1:9" s="2" customFormat="1" ht="31.5" x14ac:dyDescent="0.25">
      <c r="A152" s="50" t="s">
        <v>344</v>
      </c>
      <c r="B152" s="23" t="s">
        <v>346</v>
      </c>
      <c r="C152" s="8">
        <f>C153</f>
        <v>0</v>
      </c>
      <c r="D152" s="8">
        <f t="shared" ref="D152:E152" si="67">D153</f>
        <v>584.20000000000005</v>
      </c>
      <c r="E152" s="8">
        <f t="shared" si="67"/>
        <v>584.20000000000005</v>
      </c>
      <c r="F152" s="7" t="s">
        <v>128</v>
      </c>
      <c r="G152" s="7">
        <f t="shared" si="44"/>
        <v>100</v>
      </c>
      <c r="H152" s="37"/>
      <c r="I152" s="6"/>
    </row>
    <row r="153" spans="1:9" s="2" customFormat="1" ht="31.5" x14ac:dyDescent="0.25">
      <c r="A153" s="50" t="s">
        <v>345</v>
      </c>
      <c r="B153" s="23" t="s">
        <v>347</v>
      </c>
      <c r="C153" s="8">
        <v>0</v>
      </c>
      <c r="D153" s="8">
        <v>584.20000000000005</v>
      </c>
      <c r="E153" s="12">
        <v>584.20000000000005</v>
      </c>
      <c r="F153" s="7" t="s">
        <v>128</v>
      </c>
      <c r="G153" s="7">
        <f t="shared" si="44"/>
        <v>100</v>
      </c>
      <c r="H153" s="37"/>
      <c r="I153" s="6"/>
    </row>
    <row r="154" spans="1:9" s="2" customFormat="1" ht="31.5" x14ac:dyDescent="0.25">
      <c r="A154" s="19" t="s">
        <v>163</v>
      </c>
      <c r="B154" s="23" t="s">
        <v>202</v>
      </c>
      <c r="C154" s="8">
        <f>C155</f>
        <v>3433.5</v>
      </c>
      <c r="D154" s="8">
        <f t="shared" ref="D154:E154" si="68">D155</f>
        <v>1995.9</v>
      </c>
      <c r="E154" s="8">
        <f t="shared" si="68"/>
        <v>2102.6999999999998</v>
      </c>
      <c r="F154" s="7">
        <f t="shared" si="43"/>
        <v>61.240716470074261</v>
      </c>
      <c r="G154" s="7">
        <f t="shared" si="44"/>
        <v>105.35096948744926</v>
      </c>
      <c r="H154" s="37"/>
      <c r="I154" s="6"/>
    </row>
    <row r="155" spans="1:9" s="2" customFormat="1" ht="31.5" x14ac:dyDescent="0.25">
      <c r="A155" s="19" t="s">
        <v>164</v>
      </c>
      <c r="B155" s="23" t="s">
        <v>162</v>
      </c>
      <c r="C155" s="8">
        <v>3433.5</v>
      </c>
      <c r="D155" s="8">
        <v>1995.9</v>
      </c>
      <c r="E155" s="12">
        <v>2102.6999999999998</v>
      </c>
      <c r="F155" s="7">
        <f t="shared" si="43"/>
        <v>61.240716470074261</v>
      </c>
      <c r="G155" s="7">
        <f t="shared" si="44"/>
        <v>105.35096948744926</v>
      </c>
      <c r="H155" s="37"/>
      <c r="I155" s="6"/>
    </row>
    <row r="156" spans="1:9" s="2" customFormat="1" ht="31.5" hidden="1" x14ac:dyDescent="0.25">
      <c r="A156" s="19" t="s">
        <v>204</v>
      </c>
      <c r="B156" s="23" t="s">
        <v>206</v>
      </c>
      <c r="C156" s="8">
        <f>C157</f>
        <v>0</v>
      </c>
      <c r="D156" s="8">
        <f t="shared" ref="D156:E156" si="69">D157</f>
        <v>0</v>
      </c>
      <c r="E156" s="8">
        <f t="shared" si="69"/>
        <v>0</v>
      </c>
      <c r="F156" s="7" t="e">
        <f t="shared" si="43"/>
        <v>#DIV/0!</v>
      </c>
      <c r="G156" s="7" t="e">
        <f t="shared" si="44"/>
        <v>#DIV/0!</v>
      </c>
      <c r="H156" s="37"/>
      <c r="I156" s="6"/>
    </row>
    <row r="157" spans="1:9" s="2" customFormat="1" ht="31.5" hidden="1" x14ac:dyDescent="0.25">
      <c r="A157" s="19" t="s">
        <v>203</v>
      </c>
      <c r="B157" s="23" t="s">
        <v>205</v>
      </c>
      <c r="C157" s="8">
        <v>0</v>
      </c>
      <c r="D157" s="8">
        <v>0</v>
      </c>
      <c r="E157" s="12">
        <v>0</v>
      </c>
      <c r="F157" s="7" t="e">
        <f t="shared" si="43"/>
        <v>#DIV/0!</v>
      </c>
      <c r="G157" s="7" t="e">
        <f t="shared" si="44"/>
        <v>#DIV/0!</v>
      </c>
      <c r="H157" s="37"/>
      <c r="I157" s="6"/>
    </row>
    <row r="158" spans="1:9" s="2" customFormat="1" x14ac:dyDescent="0.25">
      <c r="A158" s="50" t="s">
        <v>348</v>
      </c>
      <c r="B158" s="23" t="s">
        <v>352</v>
      </c>
      <c r="C158" s="8">
        <f>C159</f>
        <v>0</v>
      </c>
      <c r="D158" s="8">
        <f t="shared" ref="D158:E158" si="70">D159</f>
        <v>327.2</v>
      </c>
      <c r="E158" s="8">
        <f t="shared" si="70"/>
        <v>327.2</v>
      </c>
      <c r="F158" s="7" t="s">
        <v>128</v>
      </c>
      <c r="G158" s="7">
        <f t="shared" si="44"/>
        <v>100</v>
      </c>
      <c r="H158" s="37"/>
      <c r="I158" s="6"/>
    </row>
    <row r="159" spans="1:9" s="2" customFormat="1" ht="31.5" x14ac:dyDescent="0.25">
      <c r="A159" s="50" t="s">
        <v>349</v>
      </c>
      <c r="B159" s="23" t="s">
        <v>353</v>
      </c>
      <c r="C159" s="8">
        <v>0</v>
      </c>
      <c r="D159" s="8">
        <v>327.2</v>
      </c>
      <c r="E159" s="8">
        <v>327.2</v>
      </c>
      <c r="F159" s="7" t="s">
        <v>128</v>
      </c>
      <c r="G159" s="7">
        <f t="shared" si="44"/>
        <v>100</v>
      </c>
      <c r="H159" s="37"/>
      <c r="I159" s="6"/>
    </row>
    <row r="160" spans="1:9" s="2" customFormat="1" ht="47.25" x14ac:dyDescent="0.25">
      <c r="A160" s="50" t="s">
        <v>350</v>
      </c>
      <c r="B160" s="23" t="s">
        <v>356</v>
      </c>
      <c r="C160" s="8">
        <f>C161</f>
        <v>0</v>
      </c>
      <c r="D160" s="8">
        <f t="shared" ref="D160:E160" si="71">D161</f>
        <v>176200</v>
      </c>
      <c r="E160" s="8">
        <f t="shared" si="71"/>
        <v>81464.2</v>
      </c>
      <c r="F160" s="7" t="s">
        <v>128</v>
      </c>
      <c r="G160" s="7">
        <f t="shared" si="44"/>
        <v>46.233938706015884</v>
      </c>
      <c r="H160" s="37"/>
      <c r="I160" s="6"/>
    </row>
    <row r="161" spans="1:9" s="2" customFormat="1" ht="47.25" x14ac:dyDescent="0.25">
      <c r="A161" s="50" t="s">
        <v>351</v>
      </c>
      <c r="B161" s="23" t="s">
        <v>354</v>
      </c>
      <c r="C161" s="8">
        <v>0</v>
      </c>
      <c r="D161" s="8">
        <v>176200</v>
      </c>
      <c r="E161" s="8">
        <v>81464.2</v>
      </c>
      <c r="F161" s="7" t="s">
        <v>128</v>
      </c>
      <c r="G161" s="7">
        <f t="shared" si="44"/>
        <v>46.233938706015884</v>
      </c>
      <c r="H161" s="37"/>
      <c r="I161" s="6"/>
    </row>
    <row r="162" spans="1:9" s="2" customFormat="1" ht="31.5" x14ac:dyDescent="0.25">
      <c r="A162" s="50" t="s">
        <v>204</v>
      </c>
      <c r="B162" s="23" t="s">
        <v>355</v>
      </c>
      <c r="C162" s="8">
        <f>C163</f>
        <v>9100</v>
      </c>
      <c r="D162" s="8">
        <f t="shared" ref="D162:E162" si="72">D163</f>
        <v>7723.4</v>
      </c>
      <c r="E162" s="8">
        <f t="shared" si="72"/>
        <v>3747</v>
      </c>
      <c r="F162" s="7">
        <f t="shared" si="43"/>
        <v>41.175824175824175</v>
      </c>
      <c r="G162" s="7">
        <f t="shared" si="44"/>
        <v>48.514902763031827</v>
      </c>
      <c r="H162" s="37"/>
      <c r="I162" s="6"/>
    </row>
    <row r="163" spans="1:9" s="2" customFormat="1" ht="31.5" x14ac:dyDescent="0.25">
      <c r="A163" s="50" t="s">
        <v>203</v>
      </c>
      <c r="B163" s="23" t="s">
        <v>205</v>
      </c>
      <c r="C163" s="8">
        <v>9100</v>
      </c>
      <c r="D163" s="8">
        <v>7723.4</v>
      </c>
      <c r="E163" s="12">
        <v>3747</v>
      </c>
      <c r="F163" s="7">
        <f t="shared" si="43"/>
        <v>41.175824175824175</v>
      </c>
      <c r="G163" s="7">
        <f t="shared" si="44"/>
        <v>48.514902763031827</v>
      </c>
      <c r="H163" s="37"/>
      <c r="I163" s="6"/>
    </row>
    <row r="164" spans="1:9" s="2" customFormat="1" x14ac:dyDescent="0.25">
      <c r="A164" s="31" t="s">
        <v>74</v>
      </c>
      <c r="B164" s="23" t="s">
        <v>137</v>
      </c>
      <c r="C164" s="8">
        <f>C165</f>
        <v>138508.29999999999</v>
      </c>
      <c r="D164" s="8">
        <f t="shared" ref="D164:E164" si="73">D165</f>
        <v>190843.1</v>
      </c>
      <c r="E164" s="8">
        <f t="shared" si="73"/>
        <v>190428.2</v>
      </c>
      <c r="F164" s="7">
        <f t="shared" ref="F164:F185" si="74">E164/C164*100</f>
        <v>137.48504602251273</v>
      </c>
      <c r="G164" s="7">
        <f t="shared" ref="G164:G185" si="75">E164/D164*100</f>
        <v>99.782596279351992</v>
      </c>
      <c r="H164" s="37"/>
      <c r="I164" s="6"/>
    </row>
    <row r="165" spans="1:9" s="2" customFormat="1" x14ac:dyDescent="0.25">
      <c r="A165" s="31" t="s">
        <v>115</v>
      </c>
      <c r="B165" s="23" t="s">
        <v>138</v>
      </c>
      <c r="C165" s="8">
        <v>138508.29999999999</v>
      </c>
      <c r="D165" s="8">
        <v>190843.1</v>
      </c>
      <c r="E165" s="7">
        <v>190428.2</v>
      </c>
      <c r="F165" s="7">
        <f t="shared" si="74"/>
        <v>137.48504602251273</v>
      </c>
      <c r="G165" s="7">
        <f t="shared" si="75"/>
        <v>99.782596279351992</v>
      </c>
      <c r="H165" s="43"/>
      <c r="I165" s="6"/>
    </row>
    <row r="166" spans="1:9" s="2" customFormat="1" ht="47.25" x14ac:dyDescent="0.25">
      <c r="A166" s="50" t="s">
        <v>75</v>
      </c>
      <c r="B166" s="52" t="s">
        <v>139</v>
      </c>
      <c r="C166" s="7">
        <f>C167+C169+C171+C173+C175+C177+C179</f>
        <v>90169.3</v>
      </c>
      <c r="D166" s="7">
        <f t="shared" ref="D166:E166" si="76">D167+D169+D171+D173+D175+D177+D179</f>
        <v>107431.5</v>
      </c>
      <c r="E166" s="7">
        <f t="shared" si="76"/>
        <v>102490.90000000001</v>
      </c>
      <c r="F166" s="7">
        <f t="shared" si="74"/>
        <v>113.66496135602695</v>
      </c>
      <c r="G166" s="7">
        <f t="shared" si="75"/>
        <v>95.401162601285478</v>
      </c>
      <c r="H166" s="37" t="s">
        <v>389</v>
      </c>
      <c r="I166" s="6"/>
    </row>
    <row r="167" spans="1:9" s="2" customFormat="1" ht="31.5" x14ac:dyDescent="0.25">
      <c r="A167" s="50" t="s">
        <v>207</v>
      </c>
      <c r="B167" s="52" t="s">
        <v>365</v>
      </c>
      <c r="C167" s="7">
        <f>C168</f>
        <v>42378.7</v>
      </c>
      <c r="D167" s="7">
        <f t="shared" ref="D167:E167" si="77">D168</f>
        <v>45137.9</v>
      </c>
      <c r="E167" s="7">
        <f t="shared" si="77"/>
        <v>42992</v>
      </c>
      <c r="F167" s="7">
        <f t="shared" si="74"/>
        <v>101.44718927196918</v>
      </c>
      <c r="G167" s="7">
        <f t="shared" si="75"/>
        <v>95.24590200253003</v>
      </c>
      <c r="H167" s="37"/>
      <c r="I167" s="6"/>
    </row>
    <row r="168" spans="1:9" s="2" customFormat="1" ht="31.5" x14ac:dyDescent="0.25">
      <c r="A168" s="50" t="s">
        <v>76</v>
      </c>
      <c r="B168" s="52" t="s">
        <v>366</v>
      </c>
      <c r="C168" s="8">
        <v>42378.7</v>
      </c>
      <c r="D168" s="8">
        <v>45137.9</v>
      </c>
      <c r="E168" s="12">
        <v>42992</v>
      </c>
      <c r="F168" s="7">
        <f t="shared" si="74"/>
        <v>101.44718927196918</v>
      </c>
      <c r="G168" s="7">
        <f t="shared" si="75"/>
        <v>95.24590200253003</v>
      </c>
      <c r="H168" s="37"/>
      <c r="I168" s="6"/>
    </row>
    <row r="169" spans="1:9" s="2" customFormat="1" ht="47.25" x14ac:dyDescent="0.25">
      <c r="A169" s="50" t="s">
        <v>208</v>
      </c>
      <c r="B169" s="52" t="s">
        <v>367</v>
      </c>
      <c r="C169" s="8">
        <f>C170</f>
        <v>24835.4</v>
      </c>
      <c r="D169" s="8">
        <f t="shared" ref="D169:E169" si="78">D170</f>
        <v>34005.9</v>
      </c>
      <c r="E169" s="8">
        <f t="shared" si="78"/>
        <v>33200.400000000001</v>
      </c>
      <c r="F169" s="7">
        <f t="shared" si="74"/>
        <v>133.68176071253131</v>
      </c>
      <c r="G169" s="7">
        <f t="shared" si="75"/>
        <v>97.631293393205297</v>
      </c>
      <c r="H169" s="37"/>
      <c r="I169" s="6"/>
    </row>
    <row r="170" spans="1:9" s="2" customFormat="1" ht="47.25" x14ac:dyDescent="0.25">
      <c r="A170" s="50" t="s">
        <v>140</v>
      </c>
      <c r="B170" s="52" t="s">
        <v>368</v>
      </c>
      <c r="C170" s="8">
        <v>24835.4</v>
      </c>
      <c r="D170" s="8">
        <v>34005.9</v>
      </c>
      <c r="E170" s="12">
        <v>33200.400000000001</v>
      </c>
      <c r="F170" s="7">
        <f t="shared" si="74"/>
        <v>133.68176071253131</v>
      </c>
      <c r="G170" s="7">
        <f t="shared" si="75"/>
        <v>97.631293393205297</v>
      </c>
      <c r="H170" s="38"/>
      <c r="I170" s="6"/>
    </row>
    <row r="171" spans="1:9" s="2" customFormat="1" ht="81" customHeight="1" x14ac:dyDescent="0.25">
      <c r="A171" s="50" t="s">
        <v>209</v>
      </c>
      <c r="B171" s="52" t="s">
        <v>369</v>
      </c>
      <c r="C171" s="8">
        <f>C172</f>
        <v>7407.8</v>
      </c>
      <c r="D171" s="8">
        <f t="shared" ref="D171:E171" si="79">D172</f>
        <v>9302.2999999999993</v>
      </c>
      <c r="E171" s="8">
        <f t="shared" si="79"/>
        <v>8824.1</v>
      </c>
      <c r="F171" s="7">
        <f t="shared" si="74"/>
        <v>119.11903669105537</v>
      </c>
      <c r="G171" s="7">
        <f t="shared" si="75"/>
        <v>94.859335863173627</v>
      </c>
      <c r="H171" s="38"/>
      <c r="I171" s="6"/>
    </row>
    <row r="172" spans="1:9" s="2" customFormat="1" ht="78.75" x14ac:dyDescent="0.25">
      <c r="A172" s="50" t="s">
        <v>141</v>
      </c>
      <c r="B172" s="52" t="s">
        <v>370</v>
      </c>
      <c r="C172" s="8">
        <v>7407.8</v>
      </c>
      <c r="D172" s="8">
        <v>9302.2999999999993</v>
      </c>
      <c r="E172" s="12">
        <v>8824.1</v>
      </c>
      <c r="F172" s="7">
        <f t="shared" si="74"/>
        <v>119.11903669105537</v>
      </c>
      <c r="G172" s="7">
        <f t="shared" si="75"/>
        <v>94.859335863173627</v>
      </c>
      <c r="H172" s="38"/>
      <c r="I172" s="6"/>
    </row>
    <row r="173" spans="1:9" s="2" customFormat="1" ht="63" x14ac:dyDescent="0.25">
      <c r="A173" s="50" t="s">
        <v>210</v>
      </c>
      <c r="B173" s="52" t="s">
        <v>371</v>
      </c>
      <c r="C173" s="8">
        <f>C174</f>
        <v>11200</v>
      </c>
      <c r="D173" s="8">
        <f t="shared" ref="D173:E173" si="80">D174</f>
        <v>12300</v>
      </c>
      <c r="E173" s="8">
        <f t="shared" si="80"/>
        <v>12300</v>
      </c>
      <c r="F173" s="7">
        <f t="shared" si="74"/>
        <v>109.82142857142858</v>
      </c>
      <c r="G173" s="7">
        <f t="shared" si="75"/>
        <v>100</v>
      </c>
      <c r="H173" s="38"/>
      <c r="I173" s="6"/>
    </row>
    <row r="174" spans="1:9" s="2" customFormat="1" ht="63" x14ac:dyDescent="0.25">
      <c r="A174" s="50" t="s">
        <v>150</v>
      </c>
      <c r="B174" s="52" t="s">
        <v>372</v>
      </c>
      <c r="C174" s="8">
        <v>11200</v>
      </c>
      <c r="D174" s="8">
        <v>12300</v>
      </c>
      <c r="E174" s="12">
        <v>12300</v>
      </c>
      <c r="F174" s="7">
        <f t="shared" si="74"/>
        <v>109.82142857142858</v>
      </c>
      <c r="G174" s="7">
        <f t="shared" si="75"/>
        <v>100</v>
      </c>
      <c r="H174" s="38"/>
      <c r="I174" s="6"/>
    </row>
    <row r="175" spans="1:9" s="2" customFormat="1" ht="67.5" customHeight="1" x14ac:dyDescent="0.25">
      <c r="A175" s="50" t="s">
        <v>211</v>
      </c>
      <c r="B175" s="52" t="s">
        <v>212</v>
      </c>
      <c r="C175" s="8">
        <f>C176</f>
        <v>8.9</v>
      </c>
      <c r="D175" s="8">
        <f t="shared" ref="D175:E175" si="81">D176</f>
        <v>7.3</v>
      </c>
      <c r="E175" s="8">
        <f t="shared" si="81"/>
        <v>0</v>
      </c>
      <c r="F175" s="7">
        <f t="shared" si="74"/>
        <v>0</v>
      </c>
      <c r="G175" s="7">
        <f t="shared" si="75"/>
        <v>0</v>
      </c>
      <c r="H175" s="38"/>
      <c r="I175" s="6"/>
    </row>
    <row r="176" spans="1:9" s="2" customFormat="1" ht="63" x14ac:dyDescent="0.25">
      <c r="A176" s="50" t="s">
        <v>357</v>
      </c>
      <c r="B176" s="52" t="s">
        <v>157</v>
      </c>
      <c r="C176" s="8">
        <v>8.9</v>
      </c>
      <c r="D176" s="8">
        <v>7.3</v>
      </c>
      <c r="E176" s="12">
        <v>0</v>
      </c>
      <c r="F176" s="7">
        <f t="shared" si="74"/>
        <v>0</v>
      </c>
      <c r="G176" s="7">
        <f t="shared" si="75"/>
        <v>0</v>
      </c>
      <c r="H176" s="38"/>
      <c r="I176" s="6"/>
    </row>
    <row r="177" spans="1:9" s="2" customFormat="1" ht="66" customHeight="1" x14ac:dyDescent="0.25">
      <c r="A177" s="50" t="s">
        <v>275</v>
      </c>
      <c r="B177" s="52" t="s">
        <v>373</v>
      </c>
      <c r="C177" s="8">
        <f>C178</f>
        <v>4338.5</v>
      </c>
      <c r="D177" s="8">
        <f t="shared" ref="D177:E177" si="82">D178</f>
        <v>6524.4</v>
      </c>
      <c r="E177" s="8">
        <f t="shared" si="82"/>
        <v>5058.3</v>
      </c>
      <c r="F177" s="7">
        <f t="shared" si="74"/>
        <v>116.59098766854905</v>
      </c>
      <c r="G177" s="7">
        <f t="shared" si="75"/>
        <v>77.528968180982176</v>
      </c>
      <c r="H177" s="38"/>
      <c r="I177" s="6"/>
    </row>
    <row r="178" spans="1:9" s="2" customFormat="1" ht="63.75" customHeight="1" x14ac:dyDescent="0.25">
      <c r="A178" s="50" t="s">
        <v>276</v>
      </c>
      <c r="B178" s="52" t="s">
        <v>277</v>
      </c>
      <c r="C178" s="8">
        <v>4338.5</v>
      </c>
      <c r="D178" s="8">
        <v>6524.4</v>
      </c>
      <c r="E178" s="12">
        <v>5058.3</v>
      </c>
      <c r="F178" s="7">
        <f t="shared" si="74"/>
        <v>116.59098766854905</v>
      </c>
      <c r="G178" s="7">
        <f t="shared" si="75"/>
        <v>77.528968180982176</v>
      </c>
      <c r="H178" s="38"/>
      <c r="I178" s="6"/>
    </row>
    <row r="179" spans="1:9" s="2" customFormat="1" ht="31.5" x14ac:dyDescent="0.25">
      <c r="A179" s="50" t="s">
        <v>358</v>
      </c>
      <c r="B179" s="52" t="s">
        <v>374</v>
      </c>
      <c r="C179" s="7">
        <f>C180</f>
        <v>0</v>
      </c>
      <c r="D179" s="7">
        <f t="shared" ref="D179:E179" si="83">D180</f>
        <v>153.69999999999999</v>
      </c>
      <c r="E179" s="7">
        <f t="shared" si="83"/>
        <v>116.1</v>
      </c>
      <c r="F179" s="7" t="s">
        <v>128</v>
      </c>
      <c r="G179" s="7">
        <f t="shared" si="75"/>
        <v>75.536759921925835</v>
      </c>
      <c r="H179" s="37"/>
      <c r="I179" s="6"/>
    </row>
    <row r="180" spans="1:9" s="2" customFormat="1" ht="36.75" customHeight="1" x14ac:dyDescent="0.25">
      <c r="A180" s="50" t="s">
        <v>359</v>
      </c>
      <c r="B180" s="52" t="s">
        <v>375</v>
      </c>
      <c r="C180" s="7">
        <v>0</v>
      </c>
      <c r="D180" s="7">
        <v>153.69999999999999</v>
      </c>
      <c r="E180" s="7">
        <v>116.1</v>
      </c>
      <c r="F180" s="7" t="s">
        <v>128</v>
      </c>
      <c r="G180" s="7">
        <f t="shared" si="75"/>
        <v>75.536759921925835</v>
      </c>
      <c r="H180" s="37"/>
      <c r="I180" s="6"/>
    </row>
    <row r="181" spans="1:9" s="2" customFormat="1" x14ac:dyDescent="0.25">
      <c r="A181" s="50" t="s">
        <v>36</v>
      </c>
      <c r="B181" s="52" t="s">
        <v>376</v>
      </c>
      <c r="C181" s="7">
        <f>C182+C184</f>
        <v>449753.3</v>
      </c>
      <c r="D181" s="7">
        <f t="shared" ref="D181:E181" si="84">D182+D184</f>
        <v>552292.6</v>
      </c>
      <c r="E181" s="7">
        <f t="shared" si="84"/>
        <v>558365.1</v>
      </c>
      <c r="F181" s="7">
        <f t="shared" si="74"/>
        <v>124.14919468072829</v>
      </c>
      <c r="G181" s="7">
        <f t="shared" si="75"/>
        <v>101.09950776092238</v>
      </c>
      <c r="H181" s="37"/>
      <c r="I181" s="6"/>
    </row>
    <row r="182" spans="1:9" s="2" customFormat="1" ht="63" x14ac:dyDescent="0.25">
      <c r="A182" s="50" t="s">
        <v>360</v>
      </c>
      <c r="B182" s="52" t="s">
        <v>278</v>
      </c>
      <c r="C182" s="13">
        <f>C183</f>
        <v>0</v>
      </c>
      <c r="D182" s="13">
        <f t="shared" ref="D182:E182" si="85">D183</f>
        <v>13686.6</v>
      </c>
      <c r="E182" s="13">
        <f t="shared" si="85"/>
        <v>12719</v>
      </c>
      <c r="F182" s="7" t="s">
        <v>128</v>
      </c>
      <c r="G182" s="7">
        <f t="shared" si="75"/>
        <v>92.930311399471009</v>
      </c>
      <c r="H182" s="37"/>
      <c r="I182" s="6"/>
    </row>
    <row r="183" spans="1:9" s="2" customFormat="1" ht="78.75" x14ac:dyDescent="0.25">
      <c r="A183" s="50" t="s">
        <v>361</v>
      </c>
      <c r="B183" s="52" t="s">
        <v>279</v>
      </c>
      <c r="C183" s="13">
        <v>0</v>
      </c>
      <c r="D183" s="13">
        <v>13686.6</v>
      </c>
      <c r="E183" s="12">
        <v>12719</v>
      </c>
      <c r="F183" s="7" t="s">
        <v>128</v>
      </c>
      <c r="G183" s="7">
        <f t="shared" si="75"/>
        <v>92.930311399471009</v>
      </c>
      <c r="H183" s="37"/>
      <c r="I183" s="6"/>
    </row>
    <row r="184" spans="1:9" s="2" customFormat="1" ht="47.25" x14ac:dyDescent="0.25">
      <c r="A184" s="50" t="s">
        <v>116</v>
      </c>
      <c r="B184" s="52" t="s">
        <v>142</v>
      </c>
      <c r="C184" s="13">
        <f>C185</f>
        <v>449753.3</v>
      </c>
      <c r="D184" s="13">
        <f t="shared" ref="D184:E184" si="86">D185</f>
        <v>538606</v>
      </c>
      <c r="E184" s="13">
        <f t="shared" si="86"/>
        <v>545646.1</v>
      </c>
      <c r="F184" s="7">
        <f t="shared" si="74"/>
        <v>121.32119986668246</v>
      </c>
      <c r="G184" s="7">
        <f t="shared" si="75"/>
        <v>101.30709646754769</v>
      </c>
      <c r="H184" s="37" t="s">
        <v>390</v>
      </c>
      <c r="I184" s="6"/>
    </row>
    <row r="185" spans="1:9" s="14" customFormat="1" ht="31.5" x14ac:dyDescent="0.25">
      <c r="A185" s="50" t="s">
        <v>77</v>
      </c>
      <c r="B185" s="52" t="s">
        <v>377</v>
      </c>
      <c r="C185" s="13">
        <v>449753.3</v>
      </c>
      <c r="D185" s="13">
        <v>538606</v>
      </c>
      <c r="E185" s="12">
        <v>545646.1</v>
      </c>
      <c r="F185" s="7">
        <f t="shared" si="74"/>
        <v>121.32119986668246</v>
      </c>
      <c r="G185" s="7">
        <f t="shared" si="75"/>
        <v>101.30709646754769</v>
      </c>
      <c r="H185" s="46"/>
      <c r="I185" s="6"/>
    </row>
    <row r="186" spans="1:9" s="14" customFormat="1" ht="101.25" customHeight="1" x14ac:dyDescent="0.25">
      <c r="A186" s="50" t="s">
        <v>362</v>
      </c>
      <c r="B186" s="52" t="s">
        <v>117</v>
      </c>
      <c r="C186" s="12">
        <f>C187</f>
        <v>0</v>
      </c>
      <c r="D186" s="12">
        <f t="shared" ref="D186:E187" si="87">D187</f>
        <v>-290.39999999999998</v>
      </c>
      <c r="E186" s="12">
        <f t="shared" si="87"/>
        <v>-290.39999999999998</v>
      </c>
      <c r="F186" s="7" t="s">
        <v>128</v>
      </c>
      <c r="G186" s="7">
        <f t="shared" ref="G186:G196" si="88">E186/D186*100</f>
        <v>100</v>
      </c>
      <c r="H186" s="37" t="s">
        <v>406</v>
      </c>
      <c r="I186" s="6"/>
    </row>
    <row r="187" spans="1:9" s="2" customFormat="1" ht="31.5" x14ac:dyDescent="0.25">
      <c r="A187" s="50" t="s">
        <v>223</v>
      </c>
      <c r="B187" s="52" t="s">
        <v>380</v>
      </c>
      <c r="C187" s="12">
        <f>C188</f>
        <v>0</v>
      </c>
      <c r="D187" s="12">
        <f t="shared" si="87"/>
        <v>-290.39999999999998</v>
      </c>
      <c r="E187" s="12">
        <f t="shared" si="87"/>
        <v>-290.39999999999998</v>
      </c>
      <c r="F187" s="7" t="s">
        <v>128</v>
      </c>
      <c r="G187" s="7">
        <f t="shared" si="88"/>
        <v>100</v>
      </c>
      <c r="H187" s="37"/>
      <c r="I187" s="6"/>
    </row>
    <row r="188" spans="1:9" s="2" customFormat="1" ht="31.5" x14ac:dyDescent="0.25">
      <c r="A188" s="50" t="s">
        <v>223</v>
      </c>
      <c r="B188" s="52" t="s">
        <v>118</v>
      </c>
      <c r="C188" s="12"/>
      <c r="D188" s="12">
        <v>-290.39999999999998</v>
      </c>
      <c r="E188" s="12">
        <v>-290.39999999999998</v>
      </c>
      <c r="F188" s="7" t="s">
        <v>128</v>
      </c>
      <c r="G188" s="7">
        <f t="shared" si="88"/>
        <v>100</v>
      </c>
      <c r="H188" s="37"/>
      <c r="I188" s="6"/>
    </row>
    <row r="189" spans="1:9" s="2" customFormat="1" ht="148.5" customHeight="1" x14ac:dyDescent="0.25">
      <c r="A189" s="50" t="s">
        <v>363</v>
      </c>
      <c r="B189" s="52" t="s">
        <v>119</v>
      </c>
      <c r="C189" s="12">
        <f>C190</f>
        <v>0</v>
      </c>
      <c r="D189" s="12">
        <f t="shared" ref="D189:E191" si="89">D190</f>
        <v>490.3</v>
      </c>
      <c r="E189" s="12">
        <f t="shared" si="89"/>
        <v>490.3</v>
      </c>
      <c r="F189" s="7" t="s">
        <v>128</v>
      </c>
      <c r="G189" s="7">
        <f t="shared" si="88"/>
        <v>100</v>
      </c>
      <c r="H189" s="39" t="s">
        <v>396</v>
      </c>
      <c r="I189" s="6"/>
    </row>
    <row r="190" spans="1:9" s="2" customFormat="1" ht="78.75" x14ac:dyDescent="0.25">
      <c r="A190" s="50" t="s">
        <v>213</v>
      </c>
      <c r="B190" s="52" t="s">
        <v>214</v>
      </c>
      <c r="C190" s="12">
        <f>C191</f>
        <v>0</v>
      </c>
      <c r="D190" s="12">
        <f t="shared" si="89"/>
        <v>490.3</v>
      </c>
      <c r="E190" s="12">
        <f t="shared" si="89"/>
        <v>490.3</v>
      </c>
      <c r="F190" s="7" t="s">
        <v>128</v>
      </c>
      <c r="G190" s="7">
        <f t="shared" si="88"/>
        <v>100</v>
      </c>
      <c r="H190" s="37"/>
      <c r="I190" s="6"/>
    </row>
    <row r="191" spans="1:9" s="2" customFormat="1" ht="31.5" x14ac:dyDescent="0.25">
      <c r="A191" s="50" t="s">
        <v>78</v>
      </c>
      <c r="B191" s="52" t="s">
        <v>155</v>
      </c>
      <c r="C191" s="12">
        <f>C192</f>
        <v>0</v>
      </c>
      <c r="D191" s="12">
        <f t="shared" si="89"/>
        <v>490.3</v>
      </c>
      <c r="E191" s="12">
        <f t="shared" si="89"/>
        <v>490.3</v>
      </c>
      <c r="F191" s="7" t="s">
        <v>128</v>
      </c>
      <c r="G191" s="7">
        <f t="shared" si="88"/>
        <v>100</v>
      </c>
      <c r="H191" s="37"/>
      <c r="I191" s="6"/>
    </row>
    <row r="192" spans="1:9" s="2" customFormat="1" ht="31.5" x14ac:dyDescent="0.25">
      <c r="A192" s="50" t="s">
        <v>37</v>
      </c>
      <c r="B192" s="52" t="s">
        <v>379</v>
      </c>
      <c r="C192" s="12">
        <v>0</v>
      </c>
      <c r="D192" s="12">
        <v>490.3</v>
      </c>
      <c r="E192" s="12">
        <v>490.3</v>
      </c>
      <c r="F192" s="7" t="s">
        <v>128</v>
      </c>
      <c r="G192" s="7">
        <f t="shared" si="88"/>
        <v>100</v>
      </c>
      <c r="H192" s="37"/>
      <c r="I192" s="6"/>
    </row>
    <row r="193" spans="1:9" s="2" customFormat="1" ht="129.75" customHeight="1" x14ac:dyDescent="0.25">
      <c r="A193" s="50" t="s">
        <v>364</v>
      </c>
      <c r="B193" s="52" t="s">
        <v>120</v>
      </c>
      <c r="C193" s="12">
        <f>C194</f>
        <v>0</v>
      </c>
      <c r="D193" s="12">
        <f t="shared" ref="D193:E194" si="90">D194</f>
        <v>-929.7</v>
      </c>
      <c r="E193" s="12">
        <f t="shared" si="90"/>
        <v>-929.7</v>
      </c>
      <c r="F193" s="7" t="s">
        <v>128</v>
      </c>
      <c r="G193" s="7">
        <f t="shared" si="88"/>
        <v>100</v>
      </c>
      <c r="H193" s="39" t="s">
        <v>405</v>
      </c>
      <c r="I193" s="6"/>
    </row>
    <row r="194" spans="1:9" s="2" customFormat="1" ht="47.25" x14ac:dyDescent="0.25">
      <c r="A194" s="50" t="s">
        <v>38</v>
      </c>
      <c r="B194" s="52" t="s">
        <v>156</v>
      </c>
      <c r="C194" s="12">
        <f>C195</f>
        <v>0</v>
      </c>
      <c r="D194" s="12">
        <f t="shared" si="90"/>
        <v>-929.7</v>
      </c>
      <c r="E194" s="12">
        <f t="shared" si="90"/>
        <v>-929.7</v>
      </c>
      <c r="F194" s="7" t="s">
        <v>128</v>
      </c>
      <c r="G194" s="7">
        <f t="shared" si="88"/>
        <v>100</v>
      </c>
      <c r="H194" s="37"/>
      <c r="I194" s="6"/>
    </row>
    <row r="195" spans="1:9" s="2" customFormat="1" ht="47.25" x14ac:dyDescent="0.25">
      <c r="A195" s="50" t="s">
        <v>215</v>
      </c>
      <c r="B195" s="52" t="s">
        <v>216</v>
      </c>
      <c r="C195" s="12"/>
      <c r="D195" s="12">
        <v>-929.7</v>
      </c>
      <c r="E195" s="12">
        <v>-929.7</v>
      </c>
      <c r="F195" s="7" t="s">
        <v>128</v>
      </c>
      <c r="G195" s="7">
        <f t="shared" si="88"/>
        <v>100</v>
      </c>
      <c r="H195" s="37"/>
      <c r="I195" s="6"/>
    </row>
    <row r="196" spans="1:9" x14ac:dyDescent="0.25">
      <c r="A196" s="30" t="s">
        <v>39</v>
      </c>
      <c r="B196" s="20"/>
      <c r="C196" s="12">
        <f>C6+C138</f>
        <v>2266696.9</v>
      </c>
      <c r="D196" s="12">
        <f>SUM(D6+D138)</f>
        <v>2339314.2000000002</v>
      </c>
      <c r="E196" s="12">
        <f>SUM(E6+E138)</f>
        <v>2256583.9</v>
      </c>
      <c r="F196" s="7">
        <f t="shared" ref="F196" si="91">E196/C196*100</f>
        <v>99.553844186225334</v>
      </c>
      <c r="G196" s="7">
        <f t="shared" si="88"/>
        <v>96.46348062179932</v>
      </c>
      <c r="H196" s="37"/>
    </row>
  </sheetData>
  <mergeCells count="8">
    <mergeCell ref="A1:H1"/>
    <mergeCell ref="A2:H2"/>
    <mergeCell ref="A3:A4"/>
    <mergeCell ref="B3:B4"/>
    <mergeCell ref="C3:D3"/>
    <mergeCell ref="E3:E4"/>
    <mergeCell ref="F3:G3"/>
    <mergeCell ref="H3:H4"/>
  </mergeCells>
  <pageMargins left="1.1811023622047245" right="0.59055118110236227" top="0.78740157480314965" bottom="0.78740157480314965" header="0.31496062992125984" footer="0.31496062992125984"/>
  <pageSetup paperSize="9" scale="60" fitToHeight="0" orientation="landscape" r:id="rId1"/>
  <headerFooter differentFirst="1">
    <oddHeader>&amp;C&amp;P</oddHeader>
    <firstHeader xml:space="preserve">&amp;C
</firstHeader>
  </headerFooter>
  <rowBreaks count="9" manualBreakCount="9">
    <brk id="13" max="16383" man="1"/>
    <brk id="21" max="7" man="1"/>
    <brk id="38" max="16383" man="1"/>
    <brk id="56" max="16383" man="1"/>
    <brk id="69" max="16383" man="1"/>
    <brk id="82" max="16383" man="1"/>
    <brk id="99" max="16383" man="1"/>
    <brk id="109" max="7" man="1"/>
    <brk id="11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Доходы 2021</vt:lpstr>
      <vt:lpstr>'Доходы 2021'!Заголовки_для_печати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pastuh</dc:creator>
  <cp:lastModifiedBy>Елена В. Петрушенко</cp:lastModifiedBy>
  <cp:lastPrinted>2022-04-28T23:10:30Z</cp:lastPrinted>
  <dcterms:created xsi:type="dcterms:W3CDTF">2017-04-14T00:11:14Z</dcterms:created>
  <dcterms:modified xsi:type="dcterms:W3CDTF">2022-04-28T23:10:37Z</dcterms:modified>
</cp:coreProperties>
</file>