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2-2024\ОТЧЕТЫ ОБ ИСПОЛНЕНИИ БЮДЖЕТА\Годовой отчет за 2022 год\Годовой отчет на сайт\Дополнительный материал по открытому бюджету\"/>
    </mc:Choice>
  </mc:AlternateContent>
  <xr:revisionPtr revIDLastSave="0" documentId="13_ncr:1_{6D5319AE-2E15-4A30-9B45-2EAED97E0F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Лист1!$11:$11</definedName>
    <definedName name="_xlnm.Print_Area" localSheetId="0">Лист1!$A$1:$K$124</definedName>
  </definedNames>
  <calcPr calcId="191029"/>
</workbook>
</file>

<file path=xl/calcChain.xml><?xml version="1.0" encoding="utf-8"?>
<calcChain xmlns="http://schemas.openxmlformats.org/spreadsheetml/2006/main">
  <c r="E120" i="1" l="1"/>
  <c r="D120" i="1"/>
  <c r="E119" i="1"/>
  <c r="D119" i="1"/>
  <c r="E118" i="1"/>
  <c r="D118" i="1"/>
  <c r="K116" i="1"/>
  <c r="J116" i="1"/>
  <c r="I116" i="1"/>
  <c r="H116" i="1"/>
  <c r="G116" i="1"/>
  <c r="F116" i="1"/>
  <c r="D116" i="1" s="1"/>
  <c r="E114" i="1"/>
  <c r="D114" i="1"/>
  <c r="E113" i="1"/>
  <c r="D113" i="1"/>
  <c r="E112" i="1"/>
  <c r="D112" i="1"/>
  <c r="E111" i="1"/>
  <c r="D111" i="1"/>
  <c r="K109" i="1"/>
  <c r="J109" i="1"/>
  <c r="I109" i="1"/>
  <c r="H109" i="1"/>
  <c r="G109" i="1"/>
  <c r="F109" i="1"/>
  <c r="D109" i="1" s="1"/>
  <c r="E108" i="1"/>
  <c r="D108" i="1"/>
  <c r="D105" i="1" s="1"/>
  <c r="E107" i="1"/>
  <c r="E105" i="1" s="1"/>
  <c r="D107" i="1"/>
  <c r="K105" i="1"/>
  <c r="J105" i="1"/>
  <c r="I105" i="1"/>
  <c r="H105" i="1"/>
  <c r="G105" i="1"/>
  <c r="F105" i="1"/>
  <c r="E104" i="1"/>
  <c r="D104" i="1"/>
  <c r="E103" i="1"/>
  <c r="D103" i="1"/>
  <c r="E102" i="1"/>
  <c r="D102" i="1"/>
  <c r="K100" i="1"/>
  <c r="J100" i="1"/>
  <c r="I100" i="1"/>
  <c r="H100" i="1"/>
  <c r="G100" i="1"/>
  <c r="F100" i="1"/>
  <c r="D100" i="1"/>
  <c r="E99" i="1"/>
  <c r="D99" i="1"/>
  <c r="E98" i="1"/>
  <c r="E93" i="1" s="1"/>
  <c r="D98" i="1"/>
  <c r="E97" i="1"/>
  <c r="D97" i="1"/>
  <c r="E96" i="1"/>
  <c r="D96" i="1"/>
  <c r="E95" i="1"/>
  <c r="D95" i="1"/>
  <c r="K93" i="1"/>
  <c r="J93" i="1"/>
  <c r="I93" i="1"/>
  <c r="H93" i="1"/>
  <c r="G93" i="1"/>
  <c r="F93" i="1"/>
  <c r="E92" i="1"/>
  <c r="D92" i="1"/>
  <c r="E91" i="1"/>
  <c r="D91" i="1"/>
  <c r="E90" i="1"/>
  <c r="D90" i="1"/>
  <c r="E89" i="1"/>
  <c r="E87" i="1" s="1"/>
  <c r="D89" i="1"/>
  <c r="K87" i="1"/>
  <c r="J87" i="1"/>
  <c r="I87" i="1"/>
  <c r="H87" i="1"/>
  <c r="G87" i="1"/>
  <c r="F87" i="1"/>
  <c r="E86" i="1"/>
  <c r="E83" i="1" s="1"/>
  <c r="D86" i="1"/>
  <c r="D83" i="1" s="1"/>
  <c r="E85" i="1"/>
  <c r="D85" i="1"/>
  <c r="K83" i="1"/>
  <c r="J83" i="1"/>
  <c r="I83" i="1"/>
  <c r="H83" i="1"/>
  <c r="G83" i="1"/>
  <c r="F83" i="1"/>
  <c r="E82" i="1"/>
  <c r="D82" i="1"/>
  <c r="E81" i="1"/>
  <c r="D81" i="1"/>
  <c r="D77" i="1" s="1"/>
  <c r="E80" i="1"/>
  <c r="D80" i="1"/>
  <c r="E79" i="1"/>
  <c r="D79" i="1"/>
  <c r="K77" i="1"/>
  <c r="K73" i="1" s="1"/>
  <c r="J77" i="1"/>
  <c r="J73" i="1" s="1"/>
  <c r="I77" i="1"/>
  <c r="I73" i="1" s="1"/>
  <c r="H77" i="1"/>
  <c r="H73" i="1" s="1"/>
  <c r="G77" i="1"/>
  <c r="G73" i="1" s="1"/>
  <c r="F77" i="1"/>
  <c r="E76" i="1"/>
  <c r="D76" i="1"/>
  <c r="E75" i="1"/>
  <c r="D75" i="1"/>
  <c r="F73" i="1"/>
  <c r="E72" i="1"/>
  <c r="E69" i="1" s="1"/>
  <c r="D72" i="1"/>
  <c r="D69" i="1" s="1"/>
  <c r="E71" i="1"/>
  <c r="D71" i="1"/>
  <c r="K69" i="1"/>
  <c r="J69" i="1"/>
  <c r="I69" i="1"/>
  <c r="H69" i="1"/>
  <c r="G69" i="1"/>
  <c r="F69" i="1"/>
  <c r="E68" i="1"/>
  <c r="D68" i="1"/>
  <c r="E67" i="1"/>
  <c r="D67" i="1"/>
  <c r="E66" i="1"/>
  <c r="D66" i="1"/>
  <c r="E65" i="1"/>
  <c r="D65" i="1"/>
  <c r="K63" i="1"/>
  <c r="J63" i="1"/>
  <c r="J60" i="1" s="1"/>
  <c r="I63" i="1"/>
  <c r="I60" i="1" s="1"/>
  <c r="H63" i="1"/>
  <c r="H60" i="1" s="1"/>
  <c r="G63" i="1"/>
  <c r="G60" i="1" s="1"/>
  <c r="F63" i="1"/>
  <c r="E62" i="1"/>
  <c r="D62" i="1"/>
  <c r="K60" i="1"/>
  <c r="F60" i="1"/>
  <c r="E59" i="1"/>
  <c r="D59" i="1"/>
  <c r="D55" i="1" s="1"/>
  <c r="E58" i="1"/>
  <c r="D58" i="1"/>
  <c r="E57" i="1"/>
  <c r="D57" i="1"/>
  <c r="K55" i="1"/>
  <c r="J55" i="1"/>
  <c r="I55" i="1"/>
  <c r="H55" i="1"/>
  <c r="G55" i="1"/>
  <c r="F55" i="1"/>
  <c r="E54" i="1"/>
  <c r="D54" i="1"/>
  <c r="E53" i="1"/>
  <c r="E50" i="1" s="1"/>
  <c r="E45" i="1" s="1"/>
  <c r="D53" i="1"/>
  <c r="E52" i="1"/>
  <c r="D52" i="1"/>
  <c r="K50" i="1"/>
  <c r="K45" i="1" s="1"/>
  <c r="J50" i="1"/>
  <c r="J45" i="1" s="1"/>
  <c r="I50" i="1"/>
  <c r="H50" i="1"/>
  <c r="H45" i="1" s="1"/>
  <c r="G50" i="1"/>
  <c r="G45" i="1" s="1"/>
  <c r="F50" i="1"/>
  <c r="E49" i="1"/>
  <c r="D49" i="1"/>
  <c r="E48" i="1"/>
  <c r="D48" i="1"/>
  <c r="E47" i="1"/>
  <c r="D47" i="1"/>
  <c r="I45" i="1"/>
  <c r="F45" i="1"/>
  <c r="E44" i="1"/>
  <c r="D44" i="1"/>
  <c r="H43" i="1"/>
  <c r="D43" i="1" s="1"/>
  <c r="E43" i="1"/>
  <c r="E42" i="1"/>
  <c r="D42" i="1"/>
  <c r="E41" i="1"/>
  <c r="D41" i="1"/>
  <c r="K39" i="1"/>
  <c r="K33" i="1" s="1"/>
  <c r="J39" i="1"/>
  <c r="J33" i="1" s="1"/>
  <c r="I39" i="1"/>
  <c r="G39" i="1"/>
  <c r="F39" i="1"/>
  <c r="E38" i="1"/>
  <c r="D38" i="1"/>
  <c r="E37" i="1"/>
  <c r="D37" i="1"/>
  <c r="E36" i="1"/>
  <c r="D36" i="1"/>
  <c r="E35" i="1"/>
  <c r="D35" i="1"/>
  <c r="I33" i="1"/>
  <c r="G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K24" i="1"/>
  <c r="J24" i="1"/>
  <c r="I24" i="1"/>
  <c r="E24" i="1" s="1"/>
  <c r="H24" i="1"/>
  <c r="G24" i="1"/>
  <c r="F24" i="1"/>
  <c r="D24" i="1"/>
  <c r="E23" i="1"/>
  <c r="D23" i="1"/>
  <c r="E22" i="1"/>
  <c r="D22" i="1"/>
  <c r="K20" i="1"/>
  <c r="J20" i="1"/>
  <c r="I20" i="1"/>
  <c r="H20" i="1"/>
  <c r="D20" i="1" s="1"/>
  <c r="G20" i="1"/>
  <c r="E20" i="1" s="1"/>
  <c r="F20" i="1"/>
  <c r="E19" i="1"/>
  <c r="D19" i="1"/>
  <c r="E18" i="1"/>
  <c r="D18" i="1"/>
  <c r="E17" i="1"/>
  <c r="D17" i="1"/>
  <c r="E16" i="1"/>
  <c r="D16" i="1"/>
  <c r="K15" i="1"/>
  <c r="K12" i="1" s="1"/>
  <c r="J15" i="1"/>
  <c r="I15" i="1"/>
  <c r="H15" i="1"/>
  <c r="E14" i="1"/>
  <c r="D14" i="1"/>
  <c r="J12" i="1"/>
  <c r="H12" i="1"/>
  <c r="G12" i="1"/>
  <c r="F12" i="1"/>
  <c r="J121" i="1" l="1"/>
  <c r="D60" i="1"/>
  <c r="D87" i="1"/>
  <c r="D50" i="1"/>
  <c r="E77" i="1"/>
  <c r="E73" i="1" s="1"/>
  <c r="E100" i="1"/>
  <c r="E109" i="1"/>
  <c r="D63" i="1"/>
  <c r="E55" i="1"/>
  <c r="D15" i="1"/>
  <c r="E15" i="1"/>
  <c r="E12" i="1" s="1"/>
  <c r="E39" i="1"/>
  <c r="E33" i="1" s="1"/>
  <c r="E63" i="1"/>
  <c r="D93" i="1"/>
  <c r="E116" i="1"/>
  <c r="D12" i="1"/>
  <c r="E60" i="1"/>
  <c r="D73" i="1"/>
  <c r="D45" i="1"/>
  <c r="G121" i="1"/>
  <c r="K121" i="1"/>
  <c r="I12" i="1"/>
  <c r="I121" i="1" s="1"/>
  <c r="H39" i="1"/>
  <c r="H33" i="1" s="1"/>
  <c r="H121" i="1" s="1"/>
  <c r="F33" i="1"/>
  <c r="F121" i="1" s="1"/>
  <c r="D121" i="1" s="1"/>
  <c r="E121" i="1" l="1"/>
  <c r="D39" i="1"/>
  <c r="D33" i="1" s="1"/>
</calcChain>
</file>

<file path=xl/sharedStrings.xml><?xml version="1.0" encoding="utf-8"?>
<sst xmlns="http://schemas.openxmlformats.org/spreadsheetml/2006/main" count="223" uniqueCount="118">
  <si>
    <t>НА РЕАЛИЗАЦИЮ МУНИЦИПАЛЬНЫХ ПРОГРАММ</t>
  </si>
  <si>
    <t>№ п/п</t>
  </si>
  <si>
    <t>Наименование муниципальной программы/ подпрограммы/ведомственной целевой программы</t>
  </si>
  <si>
    <t>ГРБС</t>
  </si>
  <si>
    <t>Финансирование за отчетный период</t>
  </si>
  <si>
    <t>ВСЕГО</t>
  </si>
  <si>
    <t>в том числе:</t>
  </si>
  <si>
    <t>Местный бюджет</t>
  </si>
  <si>
    <t>Областной бюджет</t>
  </si>
  <si>
    <t>Федеральный бюджет</t>
  </si>
  <si>
    <t>Кассовый расход</t>
  </si>
  <si>
    <t>ИТОГО по муниципальным программам</t>
  </si>
  <si>
    <t>Мероприятия</t>
  </si>
  <si>
    <t>Подпрограмма 1 "Развитие жилищного строительства"</t>
  </si>
  <si>
    <t>Подпрограмма 1 "Энергосбережение и повышение энергетической эффективности"</t>
  </si>
  <si>
    <t>Подпрограмма 2 "Модернизация объектов коммунальной инфраструктуры"</t>
  </si>
  <si>
    <t>Подпрограмма 3 "Управление муниципальным долгом муниципального образования "Городской округ Ногликский"</t>
  </si>
  <si>
    <t>Администрация</t>
  </si>
  <si>
    <t>Финуправление</t>
  </si>
  <si>
    <t>х</t>
  </si>
  <si>
    <t>Администрация, КУМИ</t>
  </si>
  <si>
    <t>в том числе мероприятия:</t>
  </si>
  <si>
    <t>Обеспечение доступности и качества общего образования</t>
  </si>
  <si>
    <t>Развитие ресурсной и материально-технической базы образовательных учреждений</t>
  </si>
  <si>
    <t>Сфера физической культуры и спорта</t>
  </si>
  <si>
    <t>Пополнение и обеспечение сохранности библиотечного фонда документов</t>
  </si>
  <si>
    <t>Поддержка и развитие детского и молодежного творчества, образования в сфере культуры</t>
  </si>
  <si>
    <t>Поддержка и развитие художественно-творческой деятельности. Сохранение и развитие традиций народной культуры</t>
  </si>
  <si>
    <t>Развитие  материально-технической базы учреждений культуры</t>
  </si>
  <si>
    <t>Комплексная безопасность учреждений культуры</t>
  </si>
  <si>
    <t>Развитие кадрового потенциала</t>
  </si>
  <si>
    <t>Сохранение культурного наследия и расширение доступа к культурным ценностям и информации</t>
  </si>
  <si>
    <t>Поддержка на улучшение жилищных условий молодых семей</t>
  </si>
  <si>
    <t>Приобретение служебного жилья для врачей-специалистов ГБУЗ "Ногликская ЦРБ"</t>
  </si>
  <si>
    <t>Подпрограмма 3 "Комплексный капитальный ремонт и реконструкция жилищного фонда"</t>
  </si>
  <si>
    <t>Мероприятия по формированию в коммунальном секторе благоприятных условий для реализации инвестиционных проектов</t>
  </si>
  <si>
    <t>Мероприятия по регулированию численности безнадзорных животных</t>
  </si>
  <si>
    <t>Развитие систем газификации</t>
  </si>
  <si>
    <t>Профилактика правонарушений в муниципальном образовании</t>
  </si>
  <si>
    <t>Профилактика терроризма и экстремизма</t>
  </si>
  <si>
    <t>Подготовка и переподготовка специалистов в области профилактики наркомании</t>
  </si>
  <si>
    <t>Профилактика злоупотребления наркотическими средствами и психотропными веществами</t>
  </si>
  <si>
    <t>Дорожное хозяйство</t>
  </si>
  <si>
    <t>Благоустройство</t>
  </si>
  <si>
    <t>Информационное общество</t>
  </si>
  <si>
    <t>Поддержка некоммерческих организаций (формирование активной гражданской позиции населения)</t>
  </si>
  <si>
    <t xml:space="preserve">Кадровое обеспечение инвестиционной деятельности
</t>
  </si>
  <si>
    <t>Обеспечение беспрепятственного доступа инвалидов к объектам социальной инфраструктуры</t>
  </si>
  <si>
    <t>Привлечение инвалидов к культурно – массовым, спортивным мероприятиям</t>
  </si>
  <si>
    <t>Взаимодействие органов местного самоуправления с общественной организацией инвалидов</t>
  </si>
  <si>
    <t>КУМИ</t>
  </si>
  <si>
    <t>Проведение комплекса мероприятий по учету муниципального имущества, формирование в отношении него полных и достоверных сведений в рамках инвентаризации муниципального имущества</t>
  </si>
  <si>
    <t>Проведение мероприятий по оформлению в установленном порядке прав на объекты недвижимости, включая внесение сведений о них в Реестр муниципальной собственности муниципального образования "Городской округ Ногликский"</t>
  </si>
  <si>
    <t>Обеспечение рационального и эффективного использования имущества и земельных участков, находящихся в муниципальной собственности</t>
  </si>
  <si>
    <t>Обеспечение поступлений неналоговых доходов в местный бюджет от использовании имущества и земельных участков, находящихся в муниципальной собственности муниципального образования "Городской округ Ногликский"</t>
  </si>
  <si>
    <t>Приобретение жилых помещений для специализированного  муниципального жилого фонда</t>
  </si>
  <si>
    <t>Создание условий для предоставления населению транспортных услуг автомобильным транспортом общего пользования и организация транспортного обслуживания населения на территории муниципального образования "Городской округ Ногликский"</t>
  </si>
  <si>
    <t>Мероприятия:</t>
  </si>
  <si>
    <t>Повышение эффективности управления</t>
  </si>
  <si>
    <t xml:space="preserve">Обеспечение беспрепятственного доступа инвалидов к информации </t>
  </si>
  <si>
    <t>Обучение и воспитание детей-инвалидов</t>
  </si>
  <si>
    <t>Подпрограмма 2 "Нормативно-методическое обеспечение и организация бюджетного процесса"</t>
  </si>
  <si>
    <t>Продвижение инвестиционных проектов муниципального образования</t>
  </si>
  <si>
    <t>Администрация, Департамент соцполитики</t>
  </si>
  <si>
    <t>Администрация, Департамент соцполитики, КУМИ</t>
  </si>
  <si>
    <t>Департамент соцполитики</t>
  </si>
  <si>
    <t>Департамент соцполитики, КУМИ</t>
  </si>
  <si>
    <t xml:space="preserve"> Департамент соцполитики</t>
  </si>
  <si>
    <t xml:space="preserve">Администрация </t>
  </si>
  <si>
    <t xml:space="preserve"> КУМИ</t>
  </si>
  <si>
    <t>Подпрограмма 4 "Инфраструктурное развитие территории муниципального образования "Городской округ Ногликский"</t>
  </si>
  <si>
    <t>Благоустройство общественных территорий</t>
  </si>
  <si>
    <t>Развитие системы воспитания, дополнительного образования и социальной защиты детей</t>
  </si>
  <si>
    <t>Снос ветхого и аварийного жилья, производственных и непроизводственных зданий</t>
  </si>
  <si>
    <t>Подпрограмма 2 "Переселение граждан из аварийного жилищного фонда"</t>
  </si>
  <si>
    <t>Мероприятия по возмещению недополученных доходов и (или) финансового обеспечения (возмещения) затрат в связи с производством (реализацией) товаров, выполнением работ, оказанием услуг в сфере жилищно-коммунального хозяйства</t>
  </si>
  <si>
    <t xml:space="preserve">Подпрограмма 1 "Повышение безопасности дорожного движения в муниципальном образовании "Городской округ Ногликский" </t>
  </si>
  <si>
    <t>Снижение рисков от чрезвычайных ситуаций, создание и поддержание готовности системы оповещения об угрозе чрезвычайной ситуации в муниципальном образовании</t>
  </si>
  <si>
    <t xml:space="preserve">Подпрограмма 1 "Развитие малого и среднего предпринимательства в муниципальном образовании "Городской округ Ногликский" </t>
  </si>
  <si>
    <t xml:space="preserve">Подпрограмма 2 "Развитие сельского хозяйства и регулирование рынков сельскохозяйственной продукции, сырья и продовольствия муниципального образования "Городской округ Ногликский" </t>
  </si>
  <si>
    <t>Создание условий для наиболее полного удовлетворения спроса населения на потребительские товары и услуги по доступным ценам в пределах территориальной доступности, повышение качества торгового обслуживания</t>
  </si>
  <si>
    <t>"Развитие инвестиционного потенциала муниципального образования "Городской округ Ногликский"  - ВСЕГО,</t>
  </si>
  <si>
    <t>"Совершенствование системы управления муниципальным имуществом муниципального образования "Городской округ Ногликский"  - ВСЕГО,</t>
  </si>
  <si>
    <t>Обеспечение качества и доступности дошкольного образования</t>
  </si>
  <si>
    <t xml:space="preserve"> </t>
  </si>
  <si>
    <t xml:space="preserve"> Подпрограмма 3 "Повышение сейсмоустойчивости жилых домов, основных объектов и систем жизнеобеспечения"</t>
  </si>
  <si>
    <t>Финансовая поддержка гражданам, ведущим самостоятельную трудовую деятельность и зарегистрированным в качестве самозанятых</t>
  </si>
  <si>
    <t>Уточненные плановые назначения</t>
  </si>
  <si>
    <t>Подпрограмма 1 "Долгосрочное финансовое планирование"</t>
  </si>
  <si>
    <t>"Развитие образования в муниципальном образовании  "Городской округ Ногликский"   - ВСЕГО,</t>
  </si>
  <si>
    <t>"Развитие физической культуры, спорта и молодежной политики в муниципальном образовании "Городской округ Ногликский"  - ВСЕГО,</t>
  </si>
  <si>
    <t>"Развитие культуры в муниципальном образовании "Городской округ Ногликский"  - ВСЕГО,</t>
  </si>
  <si>
    <t>"Обеспечение населения муниципального образования "Городской округ Ногликский" качественным жильем " - ВСЕГО,</t>
  </si>
  <si>
    <t>"Обеспечение населения муниципального образования "Городской округ Ногликский" качественными услугами жилищно-коммунального хозяйства" - ВСЕГО,</t>
  </si>
  <si>
    <t>"Газификация муниципального образования "Городской округ Ногликский"  - ВСЕГО,</t>
  </si>
  <si>
    <t>"Обеспечение безопасности жизнедеятельности населения в муниципальном образовании "Городской округ Ногликский"  -  ВСЕГО,</t>
  </si>
  <si>
    <t>"Стимулирование экономической активности в муниципальном образовании   "Городской округ Ногликский"  - ВСЕГО,</t>
  </si>
  <si>
    <t>"Развитие инфраструктуры и благоустройство населенных пунктов  муниципального образования "Городской округ Ногликский"  -  ВСЕГО,</t>
  </si>
  <si>
    <t>"Совершенствование системы муниципального управления в муниципальном образовании "Городской округ Ногликский" -  ВСЕГО,</t>
  </si>
  <si>
    <t>"Доступная среда в муниципальном образовании "Городской округ Ногликский"  - ВСЕГО,</t>
  </si>
  <si>
    <t>"Управление муниципальными финансами муниципального образования "Городской округ Ногликский"  - ВСЕГО,</t>
  </si>
  <si>
    <t>Поддержка населения при переоборудовании  автотранспорта на газомоторное топливо</t>
  </si>
  <si>
    <t>Капитальный ремонт и ремонт дворовых территорий многоквартирных домов и проездов к ним</t>
  </si>
  <si>
    <t>Охрана окружающей среды</t>
  </si>
  <si>
    <t>Благоустройство территорий муниципального образования</t>
  </si>
  <si>
    <t>Отдых детей</t>
  </si>
  <si>
    <t>Оказание мер поддержки потребителям при газификации жилого дома</t>
  </si>
  <si>
    <t>"Комплексные меры противодействия злоупотреблению наркотиками и их незаконному обороту в муниципальном образовании Городской округ Ногликский" - ВСЕГО,</t>
  </si>
  <si>
    <t>Содействие развитию инфраструктуры торговли, основанной на принципах достижения установленных нормативов обеспеченности населения муниципального образования площадью торговых объектов</t>
  </si>
  <si>
    <t>Защита исконной среды обитания, традиционных образа жизни, хозяйственной деятельности и промыслов коренных малочисленных народов Севера, проживающих на территории муниципального образования "Городской округ Ногликский"</t>
  </si>
  <si>
    <t>Использование и охрана земель на территории муниципального образования "Городской округ Ногликский"</t>
  </si>
  <si>
    <t>"Формирование современной городской среды в муниципальном образовании "Городской округ Ногликский" - ВСЕГО,</t>
  </si>
  <si>
    <t>за  2022 год</t>
  </si>
  <si>
    <t>К отчету об исполнении бюджета МО "Городской округ Ногликский за 2022 год</t>
  </si>
  <si>
    <t>СВЕДЕНИЯ ОБ ИСПОЛЬЗОВАНИИ СРЕДСТВ,</t>
  </si>
  <si>
    <t>ПРЕДУСМОТРЕННЫХ В БЮДЖЕТЕ МУНИЦИПАЛЬНОГО ОБРАЗОВАНИЯ "ГОРОДСКОЙ ОКРУГ НОГЛИКСКИЙ",</t>
  </si>
  <si>
    <t>Сфера молодежной политики</t>
  </si>
  <si>
    <t>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</si>
</sst>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0" fontId="1" fillId="0" borderId="0"/>
    <xf numFmtId="49" fontId="1" fillId="0" borderId="6">
      <alignment horizontal="center" vertical="top" shrinkToFit="1"/>
    </xf>
    <xf numFmtId="4" fontId="2" fillId="2" borderId="6">
      <alignment horizontal="right" vertical="top" shrinkToFit="1"/>
    </xf>
    <xf numFmtId="0" fontId="1" fillId="0" borderId="6">
      <alignment horizontal="center" vertical="center" wrapText="1"/>
    </xf>
    <xf numFmtId="0" fontId="1" fillId="0" borderId="0">
      <alignment horizontal="left" wrapText="1"/>
    </xf>
    <xf numFmtId="10" fontId="2" fillId="2" borderId="6">
      <alignment horizontal="right" vertical="top" shrinkToFit="1"/>
    </xf>
    <xf numFmtId="0" fontId="3" fillId="0" borderId="0">
      <alignment horizontal="center" wrapText="1"/>
    </xf>
    <xf numFmtId="0" fontId="3" fillId="0" borderId="0">
      <alignment horizontal="center"/>
    </xf>
    <xf numFmtId="0" fontId="2" fillId="0" borderId="6">
      <alignment vertical="top" wrapText="1"/>
    </xf>
    <xf numFmtId="4" fontId="2" fillId="3" borderId="6">
      <alignment horizontal="right" vertical="top" shrinkToFit="1"/>
    </xf>
    <xf numFmtId="10" fontId="2" fillId="3" borderId="6">
      <alignment horizontal="right" vertical="top" shrinkToFit="1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" fillId="4" borderId="0"/>
    <xf numFmtId="0" fontId="1" fillId="0" borderId="0">
      <alignment wrapText="1"/>
    </xf>
    <xf numFmtId="0" fontId="3" fillId="0" borderId="0">
      <alignment horizontal="center" wrapText="1"/>
    </xf>
    <xf numFmtId="0" fontId="3" fillId="0" borderId="0">
      <alignment horizontal="center"/>
    </xf>
    <xf numFmtId="0" fontId="1" fillId="0" borderId="0">
      <alignment horizontal="right"/>
    </xf>
    <xf numFmtId="0" fontId="1" fillId="4" borderId="7"/>
    <xf numFmtId="0" fontId="1" fillId="0" borderId="6">
      <alignment horizontal="center" vertical="center" wrapText="1"/>
    </xf>
    <xf numFmtId="0" fontId="1" fillId="4" borderId="8"/>
    <xf numFmtId="49" fontId="1" fillId="0" borderId="6">
      <alignment horizontal="left" vertical="top" wrapText="1" indent="2"/>
    </xf>
    <xf numFmtId="0" fontId="2" fillId="0" borderId="6">
      <alignment horizontal="left"/>
    </xf>
    <xf numFmtId="0" fontId="1" fillId="4" borderId="9"/>
    <xf numFmtId="0" fontId="1" fillId="0" borderId="0">
      <alignment horizontal="left" wrapText="1"/>
    </xf>
    <xf numFmtId="4" fontId="1" fillId="0" borderId="6">
      <alignment horizontal="right" vertical="top" shrinkToFit="1"/>
    </xf>
    <xf numFmtId="10" fontId="1" fillId="0" borderId="6">
      <alignment horizontal="right" vertical="top" shrinkToFit="1"/>
    </xf>
    <xf numFmtId="0" fontId="7" fillId="0" borderId="0"/>
    <xf numFmtId="0" fontId="1" fillId="0" borderId="0"/>
    <xf numFmtId="0" fontId="3" fillId="0" borderId="0">
      <alignment horizontal="center" wrapText="1"/>
    </xf>
    <xf numFmtId="0" fontId="3" fillId="0" borderId="0">
      <alignment horizontal="center"/>
    </xf>
    <xf numFmtId="0" fontId="1" fillId="0" borderId="0">
      <alignment horizontal="right"/>
    </xf>
    <xf numFmtId="0" fontId="1" fillId="0" borderId="6">
      <alignment horizontal="center" vertical="center" wrapText="1"/>
    </xf>
    <xf numFmtId="49" fontId="1" fillId="0" borderId="6">
      <alignment horizontal="center" vertical="top" shrinkToFit="1"/>
    </xf>
    <xf numFmtId="0" fontId="2" fillId="0" borderId="6">
      <alignment horizontal="left"/>
    </xf>
    <xf numFmtId="10" fontId="2" fillId="2" borderId="6">
      <alignment horizontal="right" vertical="top" shrinkToFit="1"/>
    </xf>
    <xf numFmtId="0" fontId="1" fillId="0" borderId="0">
      <alignment horizontal="left" wrapText="1"/>
    </xf>
    <xf numFmtId="0" fontId="2" fillId="0" borderId="6">
      <alignment vertical="top" wrapText="1"/>
    </xf>
    <xf numFmtId="4" fontId="2" fillId="3" borderId="6">
      <alignment horizontal="right" vertical="top" shrinkToFit="1"/>
    </xf>
    <xf numFmtId="10" fontId="2" fillId="3" borderId="6">
      <alignment horizontal="right" vertical="top" shrinkToFit="1"/>
    </xf>
    <xf numFmtId="0" fontId="1" fillId="0" borderId="0"/>
    <xf numFmtId="0" fontId="1" fillId="0" borderId="0"/>
    <xf numFmtId="0" fontId="1" fillId="5" borderId="0"/>
    <xf numFmtId="0" fontId="1" fillId="5" borderId="7"/>
    <xf numFmtId="0" fontId="1" fillId="5" borderId="8"/>
    <xf numFmtId="49" fontId="1" fillId="0" borderId="6">
      <alignment horizontal="left" vertical="top" wrapText="1" indent="2"/>
    </xf>
    <xf numFmtId="4" fontId="1" fillId="0" borderId="6">
      <alignment horizontal="right" vertical="top" shrinkToFit="1"/>
    </xf>
    <xf numFmtId="10" fontId="1" fillId="0" borderId="6">
      <alignment horizontal="right" vertical="top" shrinkToFit="1"/>
    </xf>
    <xf numFmtId="0" fontId="1" fillId="5" borderId="8">
      <alignment shrinkToFit="1"/>
    </xf>
    <xf numFmtId="0" fontId="1" fillId="5" borderId="9"/>
    <xf numFmtId="0" fontId="1" fillId="5" borderId="8">
      <alignment horizontal="center"/>
    </xf>
    <xf numFmtId="0" fontId="1" fillId="5" borderId="8">
      <alignment horizontal="left"/>
    </xf>
    <xf numFmtId="0" fontId="1" fillId="5" borderId="9">
      <alignment horizontal="center"/>
    </xf>
    <xf numFmtId="0" fontId="1" fillId="5" borderId="9">
      <alignment horizontal="left"/>
    </xf>
    <xf numFmtId="0" fontId="2" fillId="0" borderId="6">
      <alignment vertical="top" wrapText="1"/>
    </xf>
    <xf numFmtId="0" fontId="2" fillId="0" borderId="6">
      <alignment vertical="top" wrapText="1"/>
    </xf>
  </cellStyleXfs>
  <cellXfs count="53">
    <xf numFmtId="0" fontId="0" fillId="0" borderId="0" xfId="0"/>
    <xf numFmtId="0" fontId="6" fillId="6" borderId="1" xfId="0" applyFont="1" applyFill="1" applyBorder="1" applyAlignment="1">
      <alignment horizontal="justify" vertical="top" wrapText="1"/>
    </xf>
    <xf numFmtId="0" fontId="6" fillId="6" borderId="1" xfId="0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right" vertical="top" wrapText="1"/>
    </xf>
    <xf numFmtId="0" fontId="6" fillId="6" borderId="1" xfId="0" applyFont="1" applyFill="1" applyBorder="1" applyAlignment="1">
      <alignment horizontal="center" wrapText="1"/>
    </xf>
    <xf numFmtId="0" fontId="6" fillId="6" borderId="0" xfId="0" applyFont="1" applyFill="1"/>
    <xf numFmtId="164" fontId="6" fillId="6" borderId="0" xfId="0" applyNumberFormat="1" applyFont="1" applyFill="1"/>
    <xf numFmtId="0" fontId="10" fillId="6" borderId="0" xfId="0" applyFont="1" applyFill="1"/>
    <xf numFmtId="164" fontId="10" fillId="6" borderId="0" xfId="0" applyNumberFormat="1" applyFont="1" applyFill="1"/>
    <xf numFmtId="0" fontId="6" fillId="6" borderId="0" xfId="0" applyFont="1" applyFill="1" applyAlignment="1">
      <alignment horizontal="center" vertical="top"/>
    </xf>
    <xf numFmtId="164" fontId="6" fillId="6" borderId="0" xfId="0" applyNumberFormat="1" applyFont="1" applyFill="1" applyAlignment="1">
      <alignment vertical="top"/>
    </xf>
    <xf numFmtId="4" fontId="3" fillId="6" borderId="0" xfId="7" applyNumberFormat="1" applyFill="1" applyAlignment="1">
      <alignment horizontal="right" vertical="top" shrinkToFit="1"/>
    </xf>
    <xf numFmtId="0" fontId="6" fillId="6" borderId="0" xfId="0" applyFont="1" applyFill="1" applyAlignment="1">
      <alignment vertical="top"/>
    </xf>
    <xf numFmtId="0" fontId="6" fillId="6" borderId="0" xfId="0" applyFont="1" applyFill="1" applyAlignment="1">
      <alignment horizontal="center"/>
    </xf>
    <xf numFmtId="4" fontId="6" fillId="6" borderId="0" xfId="0" applyNumberFormat="1" applyFont="1" applyFill="1" applyAlignment="1">
      <alignment vertical="top"/>
    </xf>
    <xf numFmtId="0" fontId="6" fillId="6" borderId="0" xfId="0" applyFont="1" applyFill="1" applyAlignment="1">
      <alignment horizontal="justify" vertical="top"/>
    </xf>
    <xf numFmtId="0" fontId="11" fillId="6" borderId="1" xfId="0" applyFont="1" applyFill="1" applyBorder="1" applyAlignment="1">
      <alignment horizontal="center" vertical="top" wrapText="1"/>
    </xf>
    <xf numFmtId="0" fontId="6" fillId="6" borderId="6" xfId="58" applyFont="1" applyFill="1">
      <alignment vertical="top" wrapText="1"/>
    </xf>
    <xf numFmtId="0" fontId="11" fillId="6" borderId="1" xfId="0" applyFont="1" applyFill="1" applyBorder="1" applyAlignment="1">
      <alignment horizontal="justify" vertical="top" wrapText="1"/>
    </xf>
    <xf numFmtId="0" fontId="6" fillId="6" borderId="6" xfId="59" applyFont="1" applyFill="1">
      <alignment vertical="top" wrapText="1"/>
    </xf>
    <xf numFmtId="0" fontId="6" fillId="6" borderId="4" xfId="0" applyFont="1" applyFill="1" applyBorder="1" applyAlignment="1">
      <alignment horizontal="center" vertical="top" wrapText="1"/>
    </xf>
    <xf numFmtId="164" fontId="8" fillId="6" borderId="1" xfId="0" applyNumberFormat="1" applyFont="1" applyFill="1" applyBorder="1" applyAlignment="1">
      <alignment horizontal="right" vertical="top" wrapText="1"/>
    </xf>
    <xf numFmtId="164" fontId="11" fillId="6" borderId="1" xfId="0" applyNumberFormat="1" applyFont="1" applyFill="1" applyBorder="1" applyAlignment="1">
      <alignment horizontal="right" vertical="top" wrapText="1"/>
    </xf>
    <xf numFmtId="0" fontId="11" fillId="6" borderId="0" xfId="0" applyFont="1" applyFill="1"/>
    <xf numFmtId="0" fontId="6" fillId="6" borderId="6" xfId="41" applyFont="1" applyFill="1">
      <alignment vertical="top" wrapText="1"/>
    </xf>
    <xf numFmtId="0" fontId="6" fillId="6" borderId="1" xfId="0" applyFont="1" applyFill="1" applyBorder="1" applyAlignment="1">
      <alignment horizontal="justify" vertical="top"/>
    </xf>
    <xf numFmtId="0" fontId="11" fillId="6" borderId="6" xfId="58" applyFont="1" applyFill="1">
      <alignment vertical="top" wrapText="1"/>
    </xf>
    <xf numFmtId="164" fontId="6" fillId="6" borderId="1" xfId="0" applyNumberFormat="1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165" fontId="6" fillId="6" borderId="1" xfId="0" applyNumberFormat="1" applyFont="1" applyFill="1" applyBorder="1" applyAlignment="1">
      <alignment vertical="top"/>
    </xf>
    <xf numFmtId="164" fontId="6" fillId="0" borderId="1" xfId="0" applyNumberFormat="1" applyFont="1" applyBorder="1" applyAlignment="1">
      <alignment horizontal="right" vertical="top" wrapText="1"/>
    </xf>
    <xf numFmtId="0" fontId="6" fillId="6" borderId="11" xfId="0" applyFont="1" applyFill="1" applyBorder="1" applyAlignment="1">
      <alignment horizontal="justify" vertical="top" wrapText="1"/>
    </xf>
    <xf numFmtId="0" fontId="6" fillId="6" borderId="0" xfId="0" applyFont="1" applyFill="1" applyAlignment="1">
      <alignment horizontal="justify" vertical="top" wrapText="1"/>
    </xf>
    <xf numFmtId="0" fontId="6" fillId="6" borderId="1" xfId="0" applyFont="1" applyFill="1" applyBorder="1" applyAlignment="1">
      <alignment horizontal="justify" wrapText="1"/>
    </xf>
    <xf numFmtId="164" fontId="6" fillId="6" borderId="1" xfId="0" applyNumberFormat="1" applyFont="1" applyFill="1" applyBorder="1" applyAlignment="1">
      <alignment horizontal="right" wrapText="1"/>
    </xf>
    <xf numFmtId="0" fontId="6" fillId="6" borderId="1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2" xfId="0" applyFont="1" applyFill="1" applyBorder="1" applyAlignment="1">
      <alignment horizontal="right" vertical="top"/>
    </xf>
    <xf numFmtId="0" fontId="6" fillId="6" borderId="1" xfId="0" applyFont="1" applyFill="1" applyBorder="1" applyAlignment="1">
      <alignment horizontal="center" vertical="top"/>
    </xf>
    <xf numFmtId="0" fontId="6" fillId="6" borderId="10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6" fillId="6" borderId="12" xfId="0" applyFont="1" applyFill="1" applyBorder="1" applyAlignment="1">
      <alignment horizontal="center" vertical="top" wrapText="1"/>
    </xf>
    <xf numFmtId="0" fontId="6" fillId="6" borderId="13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top" wrapText="1"/>
    </xf>
    <xf numFmtId="0" fontId="9" fillId="6" borderId="12" xfId="0" applyFont="1" applyFill="1" applyBorder="1" applyAlignment="1">
      <alignment horizontal="center" vertical="top" wrapText="1"/>
    </xf>
    <xf numFmtId="0" fontId="9" fillId="6" borderId="13" xfId="0" applyFont="1" applyFill="1" applyBorder="1" applyAlignment="1">
      <alignment horizontal="center" vertical="top" wrapText="1"/>
    </xf>
    <xf numFmtId="0" fontId="9" fillId="6" borderId="14" xfId="0" applyFont="1" applyFill="1" applyBorder="1" applyAlignment="1">
      <alignment horizontal="center" vertical="top" wrapText="1"/>
    </xf>
  </cellXfs>
  <cellStyles count="60">
    <cellStyle name="br" xfId="12" xr:uid="{00000000-0005-0000-0000-000000000000}"/>
    <cellStyle name="col" xfId="13" xr:uid="{00000000-0005-0000-0000-000001000000}"/>
    <cellStyle name="style0" xfId="14" xr:uid="{00000000-0005-0000-0000-000002000000}"/>
    <cellStyle name="style0 2" xfId="44" xr:uid="{00000000-0005-0000-0000-000003000000}"/>
    <cellStyle name="td" xfId="15" xr:uid="{00000000-0005-0000-0000-000004000000}"/>
    <cellStyle name="td 2" xfId="45" xr:uid="{00000000-0005-0000-0000-000005000000}"/>
    <cellStyle name="tr" xfId="16" xr:uid="{00000000-0005-0000-0000-000006000000}"/>
    <cellStyle name="xl21" xfId="17" xr:uid="{00000000-0005-0000-0000-000007000000}"/>
    <cellStyle name="xl21 2" xfId="46" xr:uid="{00000000-0005-0000-0000-000008000000}"/>
    <cellStyle name="xl22" xfId="18" xr:uid="{00000000-0005-0000-0000-000009000000}"/>
    <cellStyle name="xl23" xfId="19" xr:uid="{00000000-0005-0000-0000-00000A000000}"/>
    <cellStyle name="xl23 2" xfId="32" xr:uid="{00000000-0005-0000-0000-00000B000000}"/>
    <cellStyle name="xl24" xfId="20" xr:uid="{00000000-0005-0000-0000-00000C000000}"/>
    <cellStyle name="xl24 2" xfId="33" xr:uid="{00000000-0005-0000-0000-00000D000000}"/>
    <cellStyle name="xl25" xfId="21" xr:uid="{00000000-0005-0000-0000-00000E000000}"/>
    <cellStyle name="xl25 2" xfId="34" xr:uid="{00000000-0005-0000-0000-00000F000000}"/>
    <cellStyle name="xl26" xfId="22" xr:uid="{00000000-0005-0000-0000-000010000000}"/>
    <cellStyle name="xl26 2" xfId="35" xr:uid="{00000000-0005-0000-0000-000011000000}"/>
    <cellStyle name="xl27" xfId="23" xr:uid="{00000000-0005-0000-0000-000012000000}"/>
    <cellStyle name="xl27 2" xfId="47" xr:uid="{00000000-0005-0000-0000-000013000000}"/>
    <cellStyle name="xl28" xfId="24" xr:uid="{00000000-0005-0000-0000-000014000000}"/>
    <cellStyle name="xl28 2" xfId="36" xr:uid="{00000000-0005-0000-0000-000015000000}"/>
    <cellStyle name="xl29" xfId="25" xr:uid="{00000000-0005-0000-0000-000016000000}"/>
    <cellStyle name="xl29 2" xfId="48" xr:uid="{00000000-0005-0000-0000-000017000000}"/>
    <cellStyle name="xl30" xfId="26" xr:uid="{00000000-0005-0000-0000-000018000000}"/>
    <cellStyle name="xl30 2" xfId="49" xr:uid="{00000000-0005-0000-0000-000019000000}"/>
    <cellStyle name="xl31" xfId="27" xr:uid="{00000000-0005-0000-0000-00001A000000}"/>
    <cellStyle name="xl31 2" xfId="37" xr:uid="{00000000-0005-0000-0000-00001B000000}"/>
    <cellStyle name="xl32" xfId="1" xr:uid="{00000000-0005-0000-0000-00001C000000}"/>
    <cellStyle name="xl32 2" xfId="50" xr:uid="{00000000-0005-0000-0000-00001D000000}"/>
    <cellStyle name="xl33" xfId="28" xr:uid="{00000000-0005-0000-0000-00001E000000}"/>
    <cellStyle name="xl33 2" xfId="51" xr:uid="{00000000-0005-0000-0000-00001F000000}"/>
    <cellStyle name="xl34" xfId="2" xr:uid="{00000000-0005-0000-0000-000020000000}"/>
    <cellStyle name="xl34 2" xfId="52" xr:uid="{00000000-0005-0000-0000-000021000000}"/>
    <cellStyle name="xl35" xfId="29" xr:uid="{00000000-0005-0000-0000-000022000000}"/>
    <cellStyle name="xl35 2" xfId="38" xr:uid="{00000000-0005-0000-0000-000023000000}"/>
    <cellStyle name="xl36" xfId="3" xr:uid="{00000000-0005-0000-0000-000024000000}"/>
    <cellStyle name="xl37" xfId="4" xr:uid="{00000000-0005-0000-0000-000025000000}"/>
    <cellStyle name="xl37 2" xfId="39" xr:uid="{00000000-0005-0000-0000-000026000000}"/>
    <cellStyle name="xl38" xfId="5" xr:uid="{00000000-0005-0000-0000-000027000000}"/>
    <cellStyle name="xl38 2" xfId="53" xr:uid="{00000000-0005-0000-0000-000028000000}"/>
    <cellStyle name="xl39" xfId="30" xr:uid="{00000000-0005-0000-0000-000029000000}"/>
    <cellStyle name="xl39 2" xfId="40" xr:uid="{00000000-0005-0000-0000-00002A000000}"/>
    <cellStyle name="xl40" xfId="6" xr:uid="{00000000-0005-0000-0000-00002B000000}"/>
    <cellStyle name="xl40 2" xfId="41" xr:uid="{00000000-0005-0000-0000-00002C000000}"/>
    <cellStyle name="xl41" xfId="7" xr:uid="{00000000-0005-0000-0000-00002D000000}"/>
    <cellStyle name="xl41 2" xfId="42" xr:uid="{00000000-0005-0000-0000-00002E000000}"/>
    <cellStyle name="xl42" xfId="8" xr:uid="{00000000-0005-0000-0000-00002F000000}"/>
    <cellStyle name="xl42 2" xfId="43" xr:uid="{00000000-0005-0000-0000-000030000000}"/>
    <cellStyle name="xl43" xfId="9" xr:uid="{00000000-0005-0000-0000-000031000000}"/>
    <cellStyle name="xl43 2" xfId="54" xr:uid="{00000000-0005-0000-0000-000032000000}"/>
    <cellStyle name="xl44" xfId="10" xr:uid="{00000000-0005-0000-0000-000033000000}"/>
    <cellStyle name="xl44 2" xfId="55" xr:uid="{00000000-0005-0000-0000-000034000000}"/>
    <cellStyle name="xl45" xfId="11" xr:uid="{00000000-0005-0000-0000-000035000000}"/>
    <cellStyle name="xl45 2" xfId="56" xr:uid="{00000000-0005-0000-0000-000036000000}"/>
    <cellStyle name="xl46" xfId="57" xr:uid="{00000000-0005-0000-0000-000037000000}"/>
    <cellStyle name="xl60" xfId="58" xr:uid="{00000000-0005-0000-0000-000038000000}"/>
    <cellStyle name="xl61" xfId="59" xr:uid="{00000000-0005-0000-0000-000039000000}"/>
    <cellStyle name="Обычный" xfId="0" builtinId="0"/>
    <cellStyle name="Обычный 2" xfId="31" xr:uid="{00000000-0005-0000-0000-00003B000000}"/>
  </cellStyles>
  <dxfs count="0"/>
  <tableStyles count="0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7"/>
  <sheetViews>
    <sheetView tabSelected="1" zoomScale="90" zoomScaleNormal="90" zoomScaleSheetLayoutView="95" workbookViewId="0">
      <pane xSplit="1" ySplit="11" topLeftCell="B12" activePane="bottomRight" state="frozen"/>
      <selection pane="topRight" activeCell="B1" sqref="B1"/>
      <selection pane="bottomLeft" activeCell="A14" sqref="A14"/>
      <selection pane="bottomRight" activeCell="A6" sqref="A6:K6"/>
    </sheetView>
  </sheetViews>
  <sheetFormatPr defaultColWidth="9.140625" defaultRowHeight="15.75" x14ac:dyDescent="0.25"/>
  <cols>
    <col min="1" max="1" width="4.42578125" style="13" customWidth="1"/>
    <col min="2" max="2" width="53.140625" style="15" customWidth="1"/>
    <col min="3" max="3" width="17.5703125" style="9" customWidth="1"/>
    <col min="4" max="4" width="13.5703125" style="12" customWidth="1"/>
    <col min="5" max="5" width="13.140625" style="12" customWidth="1"/>
    <col min="6" max="6" width="13.28515625" style="12" customWidth="1"/>
    <col min="7" max="7" width="12.85546875" style="12" customWidth="1"/>
    <col min="8" max="8" width="14.42578125" style="12" customWidth="1"/>
    <col min="9" max="9" width="12.85546875" style="12" customWidth="1"/>
    <col min="10" max="10" width="13.5703125" style="12" customWidth="1"/>
    <col min="11" max="11" width="13.7109375" style="12" customWidth="1"/>
    <col min="12" max="12" width="10.140625" style="5" bestFit="1" customWidth="1"/>
    <col min="13" max="13" width="10.42578125" style="5" customWidth="1"/>
    <col min="14" max="16384" width="9.140625" style="5"/>
  </cols>
  <sheetData>
    <row r="1" spans="1:18" x14ac:dyDescent="0.25">
      <c r="A1" s="40" t="s">
        <v>113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8" ht="39.75" customHeight="1" x14ac:dyDescent="0.25">
      <c r="B2" s="41" t="s">
        <v>114</v>
      </c>
      <c r="C2" s="42"/>
      <c r="D2" s="42"/>
      <c r="E2" s="42"/>
      <c r="F2" s="42"/>
      <c r="G2" s="42"/>
      <c r="H2" s="42"/>
      <c r="I2" s="42"/>
      <c r="J2" s="42"/>
      <c r="K2" s="42"/>
    </row>
    <row r="3" spans="1:18" ht="18" customHeight="1" x14ac:dyDescent="0.25">
      <c r="A3" s="41" t="s">
        <v>115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8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8" ht="18" customHeight="1" x14ac:dyDescent="0.25">
      <c r="A5" s="41" t="s">
        <v>112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8" ht="24" customHeight="1" x14ac:dyDescent="0.25">
      <c r="A6" s="43" t="s">
        <v>117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8" x14ac:dyDescent="0.25">
      <c r="A7" s="35" t="s">
        <v>1</v>
      </c>
      <c r="B7" s="36" t="s">
        <v>2</v>
      </c>
      <c r="C7" s="36" t="s">
        <v>3</v>
      </c>
      <c r="D7" s="35" t="s">
        <v>4</v>
      </c>
      <c r="E7" s="35"/>
      <c r="F7" s="35"/>
      <c r="G7" s="35"/>
      <c r="H7" s="35"/>
      <c r="I7" s="35"/>
      <c r="J7" s="35"/>
      <c r="K7" s="35"/>
    </row>
    <row r="8" spans="1:18" x14ac:dyDescent="0.25">
      <c r="A8" s="35"/>
      <c r="B8" s="37"/>
      <c r="C8" s="37"/>
      <c r="D8" s="45" t="s">
        <v>5</v>
      </c>
      <c r="E8" s="46"/>
      <c r="F8" s="35" t="s">
        <v>6</v>
      </c>
      <c r="G8" s="35"/>
      <c r="H8" s="35"/>
      <c r="I8" s="35"/>
      <c r="J8" s="35"/>
      <c r="K8" s="35"/>
    </row>
    <row r="9" spans="1:18" x14ac:dyDescent="0.25">
      <c r="A9" s="35"/>
      <c r="B9" s="37"/>
      <c r="C9" s="37"/>
      <c r="D9" s="37" t="s">
        <v>87</v>
      </c>
      <c r="E9" s="37" t="s">
        <v>10</v>
      </c>
      <c r="F9" s="44" t="s">
        <v>7</v>
      </c>
      <c r="G9" s="44"/>
      <c r="H9" s="35" t="s">
        <v>8</v>
      </c>
      <c r="I9" s="35"/>
      <c r="J9" s="35" t="s">
        <v>9</v>
      </c>
      <c r="K9" s="35"/>
    </row>
    <row r="10" spans="1:18" ht="51" customHeight="1" x14ac:dyDescent="0.25">
      <c r="A10" s="35"/>
      <c r="B10" s="38"/>
      <c r="C10" s="38"/>
      <c r="D10" s="38"/>
      <c r="E10" s="38"/>
      <c r="F10" s="2" t="s">
        <v>87</v>
      </c>
      <c r="G10" s="2" t="s">
        <v>10</v>
      </c>
      <c r="H10" s="2" t="s">
        <v>87</v>
      </c>
      <c r="I10" s="2" t="s">
        <v>10</v>
      </c>
      <c r="J10" s="2" t="s">
        <v>87</v>
      </c>
      <c r="K10" s="2" t="s">
        <v>10</v>
      </c>
    </row>
    <row r="11" spans="1:18" x14ac:dyDescent="0.2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</row>
    <row r="12" spans="1:18" ht="63" x14ac:dyDescent="0.25">
      <c r="A12" s="36">
        <v>1</v>
      </c>
      <c r="B12" s="1" t="s">
        <v>89</v>
      </c>
      <c r="C12" s="2" t="s">
        <v>64</v>
      </c>
      <c r="D12" s="3">
        <f>D14+D15+D16+D17+D18+D19</f>
        <v>1656361.3</v>
      </c>
      <c r="E12" s="3">
        <f>E14+E15+E16+E17+E18+E19</f>
        <v>1647310</v>
      </c>
      <c r="F12" s="3">
        <f t="shared" ref="F12:K12" si="0">F14+F15+F16+F17+F18+F19</f>
        <v>269882.49999999994</v>
      </c>
      <c r="G12" s="3">
        <f t="shared" si="0"/>
        <v>263792</v>
      </c>
      <c r="H12" s="3">
        <f t="shared" si="0"/>
        <v>1205063.3000000003</v>
      </c>
      <c r="I12" s="3">
        <f t="shared" si="0"/>
        <v>1202718.3</v>
      </c>
      <c r="J12" s="3">
        <f t="shared" si="0"/>
        <v>181415.5</v>
      </c>
      <c r="K12" s="3">
        <f t="shared" si="0"/>
        <v>180799.69999999998</v>
      </c>
    </row>
    <row r="13" spans="1:18" x14ac:dyDescent="0.25">
      <c r="A13" s="38"/>
      <c r="B13" s="1" t="s">
        <v>21</v>
      </c>
      <c r="C13" s="2"/>
      <c r="D13" s="3"/>
      <c r="E13" s="3"/>
      <c r="F13" s="3"/>
      <c r="G13" s="3"/>
      <c r="H13" s="3"/>
      <c r="I13" s="3"/>
      <c r="J13" s="3"/>
      <c r="K13" s="3"/>
    </row>
    <row r="14" spans="1:18" ht="31.5" x14ac:dyDescent="0.25">
      <c r="A14" s="20"/>
      <c r="B14" s="1" t="s">
        <v>83</v>
      </c>
      <c r="C14" s="2" t="s">
        <v>65</v>
      </c>
      <c r="D14" s="3">
        <f>F14+H14+J14</f>
        <v>240059.19999999998</v>
      </c>
      <c r="E14" s="3">
        <f>G14+I14+K14</f>
        <v>240021</v>
      </c>
      <c r="F14" s="3">
        <v>71048.399999999994</v>
      </c>
      <c r="G14" s="3">
        <v>71010.2</v>
      </c>
      <c r="H14" s="3">
        <v>169010.8</v>
      </c>
      <c r="I14" s="3">
        <v>169010.8</v>
      </c>
      <c r="J14" s="3">
        <v>0</v>
      </c>
      <c r="K14" s="3">
        <v>0</v>
      </c>
    </row>
    <row r="15" spans="1:18" ht="31.5" x14ac:dyDescent="0.25">
      <c r="A15" s="20"/>
      <c r="B15" s="1" t="s">
        <v>22</v>
      </c>
      <c r="C15" s="2" t="s">
        <v>65</v>
      </c>
      <c r="D15" s="3">
        <f t="shared" ref="D15:E30" si="1">F15+H15+J15</f>
        <v>433128.30000000005</v>
      </c>
      <c r="E15" s="3">
        <f t="shared" si="1"/>
        <v>432575.30000000005</v>
      </c>
      <c r="F15" s="3">
        <v>43091.9</v>
      </c>
      <c r="G15" s="3">
        <v>43085.7</v>
      </c>
      <c r="H15" s="3">
        <f>294.5+376670.5</f>
        <v>376965</v>
      </c>
      <c r="I15" s="3">
        <f>294.5+376646.9</f>
        <v>376941.4</v>
      </c>
      <c r="J15" s="3">
        <f>423.8+12647.6</f>
        <v>13071.4</v>
      </c>
      <c r="K15" s="3">
        <f>423.7+12124.5</f>
        <v>12548.2</v>
      </c>
      <c r="L15" s="6"/>
    </row>
    <row r="16" spans="1:18" ht="47.25" x14ac:dyDescent="0.25">
      <c r="A16" s="20"/>
      <c r="B16" s="1" t="s">
        <v>72</v>
      </c>
      <c r="C16" s="2" t="s">
        <v>66</v>
      </c>
      <c r="D16" s="3">
        <f t="shared" si="1"/>
        <v>161017.9</v>
      </c>
      <c r="E16" s="3">
        <f t="shared" si="1"/>
        <v>156626.20000000001</v>
      </c>
      <c r="F16" s="3">
        <v>77652.800000000003</v>
      </c>
      <c r="G16" s="3">
        <v>75548.5</v>
      </c>
      <c r="H16" s="3">
        <v>82156.3</v>
      </c>
      <c r="I16" s="3">
        <v>79961.5</v>
      </c>
      <c r="J16" s="3">
        <v>1208.8</v>
      </c>
      <c r="K16" s="3">
        <v>1116.2</v>
      </c>
      <c r="R16" s="5" t="s">
        <v>84</v>
      </c>
    </row>
    <row r="17" spans="1:12" ht="47.25" x14ac:dyDescent="0.25">
      <c r="A17" s="20"/>
      <c r="B17" s="1" t="s">
        <v>23</v>
      </c>
      <c r="C17" s="2" t="s">
        <v>63</v>
      </c>
      <c r="D17" s="3">
        <f t="shared" si="1"/>
        <v>799359.5</v>
      </c>
      <c r="E17" s="3">
        <f t="shared" si="1"/>
        <v>795591.39999999991</v>
      </c>
      <c r="F17" s="3">
        <v>70457.600000000006</v>
      </c>
      <c r="G17" s="3">
        <v>66698.2</v>
      </c>
      <c r="H17" s="3">
        <v>561766.6</v>
      </c>
      <c r="I17" s="3">
        <v>561757.9</v>
      </c>
      <c r="J17" s="3">
        <v>167135.29999999999</v>
      </c>
      <c r="K17" s="3">
        <v>167135.29999999999</v>
      </c>
    </row>
    <row r="18" spans="1:12" ht="31.5" x14ac:dyDescent="0.25">
      <c r="A18" s="20"/>
      <c r="B18" s="1" t="s">
        <v>105</v>
      </c>
      <c r="C18" s="2" t="s">
        <v>65</v>
      </c>
      <c r="D18" s="3">
        <f t="shared" si="1"/>
        <v>6767.8</v>
      </c>
      <c r="E18" s="3">
        <f t="shared" si="1"/>
        <v>6646.5</v>
      </c>
      <c r="F18" s="3">
        <v>6767.8</v>
      </c>
      <c r="G18" s="3">
        <v>6646.5</v>
      </c>
      <c r="H18" s="3">
        <v>0</v>
      </c>
      <c r="I18" s="3">
        <v>0</v>
      </c>
      <c r="J18" s="3">
        <v>0</v>
      </c>
      <c r="K18" s="3">
        <v>0</v>
      </c>
    </row>
    <row r="19" spans="1:12" ht="31.5" x14ac:dyDescent="0.25">
      <c r="A19" s="20"/>
      <c r="B19" s="1" t="s">
        <v>30</v>
      </c>
      <c r="C19" s="2" t="s">
        <v>65</v>
      </c>
      <c r="D19" s="3">
        <f t="shared" si="1"/>
        <v>16028.6</v>
      </c>
      <c r="E19" s="3">
        <f t="shared" si="1"/>
        <v>15849.6</v>
      </c>
      <c r="F19" s="3">
        <v>864</v>
      </c>
      <c r="G19" s="3">
        <v>802.9</v>
      </c>
      <c r="H19" s="3">
        <v>15164.6</v>
      </c>
      <c r="I19" s="3">
        <v>15046.7</v>
      </c>
      <c r="J19" s="3">
        <v>0</v>
      </c>
      <c r="K19" s="3">
        <v>0</v>
      </c>
    </row>
    <row r="20" spans="1:12" ht="63" x14ac:dyDescent="0.25">
      <c r="A20" s="36">
        <v>2</v>
      </c>
      <c r="B20" s="1" t="s">
        <v>90</v>
      </c>
      <c r="C20" s="2" t="s">
        <v>63</v>
      </c>
      <c r="D20" s="3">
        <f t="shared" si="1"/>
        <v>153207.30000000002</v>
      </c>
      <c r="E20" s="3">
        <f>G20+I20+K20</f>
        <v>137565.5</v>
      </c>
      <c r="F20" s="3">
        <f>F22+F23</f>
        <v>140912.70000000001</v>
      </c>
      <c r="G20" s="3">
        <f t="shared" ref="G20" si="2">G22+G23</f>
        <v>125271</v>
      </c>
      <c r="H20" s="3">
        <f>H22+H23</f>
        <v>12294.6</v>
      </c>
      <c r="I20" s="3">
        <f t="shared" ref="I20:K20" si="3">I22+I23</f>
        <v>12294.5</v>
      </c>
      <c r="J20" s="3">
        <f t="shared" si="3"/>
        <v>0</v>
      </c>
      <c r="K20" s="3">
        <f t="shared" si="3"/>
        <v>0</v>
      </c>
    </row>
    <row r="21" spans="1:12" x14ac:dyDescent="0.25">
      <c r="A21" s="37"/>
      <c r="B21" s="1" t="s">
        <v>21</v>
      </c>
      <c r="C21" s="2"/>
      <c r="D21" s="3"/>
      <c r="E21" s="3"/>
      <c r="F21" s="3"/>
      <c r="G21" s="3"/>
      <c r="H21" s="3"/>
      <c r="I21" s="3"/>
      <c r="J21" s="3"/>
      <c r="K21" s="3"/>
      <c r="L21" s="6"/>
    </row>
    <row r="22" spans="1:12" ht="47.25" x14ac:dyDescent="0.25">
      <c r="A22" s="37"/>
      <c r="B22" s="24" t="s">
        <v>24</v>
      </c>
      <c r="C22" s="2" t="s">
        <v>63</v>
      </c>
      <c r="D22" s="3">
        <f>F22+H22+J22</f>
        <v>138497</v>
      </c>
      <c r="E22" s="3">
        <f>G22+I22+K22</f>
        <v>123105.09999999999</v>
      </c>
      <c r="F22" s="3">
        <v>137116.6</v>
      </c>
      <c r="G22" s="3">
        <v>121724.7</v>
      </c>
      <c r="H22" s="3">
        <v>1380.4</v>
      </c>
      <c r="I22" s="3">
        <v>1380.4</v>
      </c>
      <c r="J22" s="3">
        <v>0</v>
      </c>
      <c r="K22" s="3">
        <v>0</v>
      </c>
    </row>
    <row r="23" spans="1:12" ht="47.25" x14ac:dyDescent="0.25">
      <c r="A23" s="38"/>
      <c r="B23" s="1" t="s">
        <v>116</v>
      </c>
      <c r="C23" s="2" t="s">
        <v>63</v>
      </c>
      <c r="D23" s="3">
        <f t="shared" ref="D23:E38" si="4">F23+H23+J23</f>
        <v>14710.300000000001</v>
      </c>
      <c r="E23" s="3">
        <f t="shared" si="4"/>
        <v>14460.400000000001</v>
      </c>
      <c r="F23" s="3">
        <v>3796.1</v>
      </c>
      <c r="G23" s="3">
        <v>3546.3</v>
      </c>
      <c r="H23" s="3">
        <v>10914.2</v>
      </c>
      <c r="I23" s="3">
        <v>10914.1</v>
      </c>
      <c r="J23" s="3">
        <v>0</v>
      </c>
      <c r="K23" s="3">
        <v>0</v>
      </c>
    </row>
    <row r="24" spans="1:12" ht="31.5" x14ac:dyDescent="0.25">
      <c r="A24" s="36">
        <v>3</v>
      </c>
      <c r="B24" s="1" t="s">
        <v>91</v>
      </c>
      <c r="C24" s="2" t="s">
        <v>67</v>
      </c>
      <c r="D24" s="3">
        <f>F24+H24+J24</f>
        <v>140946.20000000001</v>
      </c>
      <c r="E24" s="3">
        <f t="shared" si="4"/>
        <v>138523.19999999998</v>
      </c>
      <c r="F24" s="3">
        <f>F26+F27+F28+F29+F30+F31+F32</f>
        <v>138154</v>
      </c>
      <c r="G24" s="3">
        <f t="shared" ref="G24:K24" si="5">G26+G27+G28+G29+G30+G31+G32</f>
        <v>135731.4</v>
      </c>
      <c r="H24" s="3">
        <f t="shared" si="5"/>
        <v>2792.2</v>
      </c>
      <c r="I24" s="3">
        <f t="shared" si="5"/>
        <v>2791.7999999999997</v>
      </c>
      <c r="J24" s="3">
        <f t="shared" si="5"/>
        <v>0</v>
      </c>
      <c r="K24" s="3">
        <f t="shared" si="5"/>
        <v>0</v>
      </c>
    </row>
    <row r="25" spans="1:12" x14ac:dyDescent="0.25">
      <c r="A25" s="37"/>
      <c r="B25" s="1" t="s">
        <v>21</v>
      </c>
      <c r="C25" s="2"/>
      <c r="D25" s="3"/>
      <c r="E25" s="3"/>
      <c r="F25" s="3"/>
      <c r="G25" s="3"/>
      <c r="H25" s="3"/>
      <c r="I25" s="3"/>
      <c r="J25" s="3"/>
      <c r="K25" s="3"/>
    </row>
    <row r="26" spans="1:12" ht="31.5" x14ac:dyDescent="0.25">
      <c r="A26" s="37"/>
      <c r="B26" s="1" t="s">
        <v>31</v>
      </c>
      <c r="C26" s="2" t="s">
        <v>65</v>
      </c>
      <c r="D26" s="3">
        <f t="shared" si="1"/>
        <v>15946.5</v>
      </c>
      <c r="E26" s="3">
        <f t="shared" si="4"/>
        <v>15625.9</v>
      </c>
      <c r="F26" s="3">
        <v>15946.5</v>
      </c>
      <c r="G26" s="3">
        <v>15625.9</v>
      </c>
      <c r="H26" s="3">
        <v>0</v>
      </c>
      <c r="I26" s="3">
        <v>0</v>
      </c>
      <c r="J26" s="3">
        <v>0</v>
      </c>
      <c r="K26" s="3">
        <v>0</v>
      </c>
    </row>
    <row r="27" spans="1:12" ht="31.5" x14ac:dyDescent="0.25">
      <c r="A27" s="37"/>
      <c r="B27" s="1" t="s">
        <v>25</v>
      </c>
      <c r="C27" s="2" t="s">
        <v>65</v>
      </c>
      <c r="D27" s="3">
        <f t="shared" si="1"/>
        <v>53335.9</v>
      </c>
      <c r="E27" s="3">
        <f t="shared" si="4"/>
        <v>53041.599999999999</v>
      </c>
      <c r="F27" s="3">
        <v>53335.9</v>
      </c>
      <c r="G27" s="3">
        <v>53041.599999999999</v>
      </c>
      <c r="H27" s="3">
        <v>0</v>
      </c>
      <c r="I27" s="3">
        <v>0</v>
      </c>
      <c r="J27" s="3">
        <v>0</v>
      </c>
      <c r="K27" s="3">
        <v>0</v>
      </c>
    </row>
    <row r="28" spans="1:12" ht="31.5" x14ac:dyDescent="0.25">
      <c r="A28" s="37"/>
      <c r="B28" s="25" t="s">
        <v>26</v>
      </c>
      <c r="C28" s="2" t="s">
        <v>65</v>
      </c>
      <c r="D28" s="3">
        <f t="shared" si="1"/>
        <v>189.4</v>
      </c>
      <c r="E28" s="3">
        <f t="shared" si="4"/>
        <v>189.4</v>
      </c>
      <c r="F28" s="3">
        <v>189.4</v>
      </c>
      <c r="G28" s="3">
        <v>189.4</v>
      </c>
      <c r="H28" s="3">
        <v>0</v>
      </c>
      <c r="I28" s="3">
        <v>0</v>
      </c>
      <c r="J28" s="27">
        <v>0</v>
      </c>
      <c r="K28" s="27">
        <v>0</v>
      </c>
    </row>
    <row r="29" spans="1:12" ht="47.25" x14ac:dyDescent="0.25">
      <c r="A29" s="37"/>
      <c r="B29" s="25" t="s">
        <v>27</v>
      </c>
      <c r="C29" s="2" t="s">
        <v>65</v>
      </c>
      <c r="D29" s="3">
        <f t="shared" si="1"/>
        <v>60569.599999999999</v>
      </c>
      <c r="E29" s="3">
        <f t="shared" si="4"/>
        <v>59056.800000000003</v>
      </c>
      <c r="F29" s="3">
        <v>60569.599999999999</v>
      </c>
      <c r="G29" s="3">
        <v>59056.800000000003</v>
      </c>
      <c r="H29" s="3">
        <v>0</v>
      </c>
      <c r="I29" s="3">
        <v>0</v>
      </c>
      <c r="J29" s="27">
        <v>0</v>
      </c>
      <c r="K29" s="27">
        <v>0</v>
      </c>
    </row>
    <row r="30" spans="1:12" ht="47.25" x14ac:dyDescent="0.25">
      <c r="A30" s="37"/>
      <c r="B30" s="25" t="s">
        <v>28</v>
      </c>
      <c r="C30" s="2" t="s">
        <v>63</v>
      </c>
      <c r="D30" s="3">
        <f t="shared" si="1"/>
        <v>7573.1</v>
      </c>
      <c r="E30" s="3">
        <f t="shared" si="4"/>
        <v>7559.5</v>
      </c>
      <c r="F30" s="3">
        <v>4999.1000000000004</v>
      </c>
      <c r="G30" s="3">
        <v>4985.8999999999996</v>
      </c>
      <c r="H30" s="3">
        <v>2574</v>
      </c>
      <c r="I30" s="3">
        <v>2573.6</v>
      </c>
      <c r="J30" s="27">
        <v>0</v>
      </c>
      <c r="K30" s="27">
        <v>0</v>
      </c>
    </row>
    <row r="31" spans="1:12" ht="31.5" x14ac:dyDescent="0.25">
      <c r="A31" s="37"/>
      <c r="B31" s="25" t="s">
        <v>29</v>
      </c>
      <c r="C31" s="2" t="s">
        <v>65</v>
      </c>
      <c r="D31" s="3">
        <f t="shared" ref="D31:E114" si="6">F31+H31+J31</f>
        <v>935.3</v>
      </c>
      <c r="E31" s="3">
        <f t="shared" si="4"/>
        <v>718.8</v>
      </c>
      <c r="F31" s="3">
        <v>935.3</v>
      </c>
      <c r="G31" s="3">
        <v>718.8</v>
      </c>
      <c r="H31" s="3">
        <v>0</v>
      </c>
      <c r="I31" s="3">
        <v>0</v>
      </c>
      <c r="J31" s="27">
        <v>0</v>
      </c>
      <c r="K31" s="27">
        <v>0</v>
      </c>
    </row>
    <row r="32" spans="1:12" s="7" customFormat="1" ht="48.75" customHeight="1" x14ac:dyDescent="0.25">
      <c r="A32" s="38"/>
      <c r="B32" s="25" t="s">
        <v>30</v>
      </c>
      <c r="C32" s="2" t="s">
        <v>65</v>
      </c>
      <c r="D32" s="3">
        <f t="shared" si="6"/>
        <v>2396.3999999999996</v>
      </c>
      <c r="E32" s="3">
        <f t="shared" si="4"/>
        <v>2331.1999999999998</v>
      </c>
      <c r="F32" s="3">
        <v>2178.1999999999998</v>
      </c>
      <c r="G32" s="3">
        <v>2113</v>
      </c>
      <c r="H32" s="28">
        <v>218.2</v>
      </c>
      <c r="I32" s="29">
        <v>218.2</v>
      </c>
      <c r="J32" s="27">
        <v>0</v>
      </c>
      <c r="K32" s="27">
        <v>0</v>
      </c>
    </row>
    <row r="33" spans="1:13" ht="47.25" x14ac:dyDescent="0.25">
      <c r="A33" s="47">
        <v>4</v>
      </c>
      <c r="B33" s="18" t="s">
        <v>92</v>
      </c>
      <c r="C33" s="16" t="s">
        <v>68</v>
      </c>
      <c r="D33" s="22">
        <f>D35+D36+D38+D39+D37</f>
        <v>508188.6</v>
      </c>
      <c r="E33" s="22">
        <f t="shared" ref="E33:G33" si="7">E35+E36+E38+E39+E37</f>
        <v>448175.5</v>
      </c>
      <c r="F33" s="22">
        <f t="shared" si="7"/>
        <v>9756.4000000000015</v>
      </c>
      <c r="G33" s="22">
        <f t="shared" si="7"/>
        <v>7967.5999999999995</v>
      </c>
      <c r="H33" s="22">
        <f>H35+H36+H38+H39+H37</f>
        <v>497915.7</v>
      </c>
      <c r="I33" s="22">
        <f t="shared" ref="I33:K33" si="8">I35+I36+I38+I39+I37</f>
        <v>439691.50000000006</v>
      </c>
      <c r="J33" s="22">
        <f t="shared" si="8"/>
        <v>516.5</v>
      </c>
      <c r="K33" s="22">
        <f t="shared" si="8"/>
        <v>516.4</v>
      </c>
    </row>
    <row r="34" spans="1:13" ht="30.75" customHeight="1" x14ac:dyDescent="0.25">
      <c r="A34" s="48"/>
      <c r="B34" s="1" t="s">
        <v>6</v>
      </c>
      <c r="C34" s="2"/>
      <c r="D34" s="21"/>
      <c r="E34" s="21"/>
      <c r="F34" s="3"/>
      <c r="G34" s="3"/>
      <c r="H34" s="3"/>
      <c r="I34" s="3"/>
      <c r="J34" s="3"/>
      <c r="K34" s="3"/>
    </row>
    <row r="35" spans="1:13" ht="31.5" x14ac:dyDescent="0.25">
      <c r="A35" s="48"/>
      <c r="B35" s="1" t="s">
        <v>13</v>
      </c>
      <c r="C35" s="2" t="s">
        <v>17</v>
      </c>
      <c r="D35" s="3">
        <f t="shared" si="6"/>
        <v>6421</v>
      </c>
      <c r="E35" s="3">
        <f t="shared" si="6"/>
        <v>4931</v>
      </c>
      <c r="F35" s="3">
        <v>2807.5</v>
      </c>
      <c r="G35" s="3">
        <v>2792.6</v>
      </c>
      <c r="H35" s="3">
        <v>3613.5</v>
      </c>
      <c r="I35" s="3">
        <v>2138.4</v>
      </c>
      <c r="J35" s="3">
        <v>0</v>
      </c>
      <c r="K35" s="3">
        <v>0</v>
      </c>
    </row>
    <row r="36" spans="1:13" ht="31.5" x14ac:dyDescent="0.25">
      <c r="A36" s="48"/>
      <c r="B36" s="1" t="s">
        <v>74</v>
      </c>
      <c r="C36" s="2" t="s">
        <v>17</v>
      </c>
      <c r="D36" s="3">
        <f t="shared" si="6"/>
        <v>499499.5</v>
      </c>
      <c r="E36" s="3">
        <f t="shared" si="6"/>
        <v>440976.5</v>
      </c>
      <c r="F36" s="3">
        <v>6926.2</v>
      </c>
      <c r="G36" s="3">
        <v>5152.3</v>
      </c>
      <c r="H36" s="3">
        <v>492573.3</v>
      </c>
      <c r="I36" s="3">
        <v>435824.2</v>
      </c>
      <c r="J36" s="3">
        <v>0</v>
      </c>
      <c r="K36" s="3">
        <v>0</v>
      </c>
    </row>
    <row r="37" spans="1:13" ht="47.25" x14ac:dyDescent="0.25">
      <c r="A37" s="48"/>
      <c r="B37" s="17" t="s">
        <v>85</v>
      </c>
      <c r="C37" s="2" t="s">
        <v>17</v>
      </c>
      <c r="D37" s="3">
        <f t="shared" si="6"/>
        <v>0</v>
      </c>
      <c r="E37" s="3">
        <f t="shared" si="6"/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</row>
    <row r="38" spans="1:13" ht="47.25" x14ac:dyDescent="0.25">
      <c r="A38" s="48"/>
      <c r="B38" s="1" t="s">
        <v>70</v>
      </c>
      <c r="C38" s="2" t="s">
        <v>17</v>
      </c>
      <c r="D38" s="3">
        <f t="shared" si="6"/>
        <v>0</v>
      </c>
      <c r="E38" s="3">
        <f t="shared" si="4"/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</row>
    <row r="39" spans="1:13" ht="31.5" x14ac:dyDescent="0.25">
      <c r="A39" s="48"/>
      <c r="B39" s="1" t="s">
        <v>12</v>
      </c>
      <c r="C39" s="2" t="s">
        <v>20</v>
      </c>
      <c r="D39" s="3">
        <f>F39+H39+J39</f>
        <v>2268.1000000000004</v>
      </c>
      <c r="E39" s="3">
        <f>G39+I39+K39</f>
        <v>2268</v>
      </c>
      <c r="F39" s="3">
        <f>F41+F42+F43+F44</f>
        <v>22.7</v>
      </c>
      <c r="G39" s="3">
        <f>G41+G42+G43+G44</f>
        <v>22.7</v>
      </c>
      <c r="H39" s="3">
        <f t="shared" ref="H39:K39" si="9">H41+H42+H43+H44</f>
        <v>1728.9</v>
      </c>
      <c r="I39" s="3">
        <f t="shared" si="9"/>
        <v>1728.9</v>
      </c>
      <c r="J39" s="3">
        <f t="shared" si="9"/>
        <v>516.5</v>
      </c>
      <c r="K39" s="3">
        <f t="shared" si="9"/>
        <v>516.4</v>
      </c>
    </row>
    <row r="40" spans="1:13" x14ac:dyDescent="0.25">
      <c r="A40" s="48"/>
      <c r="B40" s="1" t="s">
        <v>6</v>
      </c>
      <c r="C40" s="2"/>
      <c r="D40" s="21"/>
      <c r="E40" s="21"/>
      <c r="F40" s="3"/>
      <c r="G40" s="3"/>
      <c r="H40" s="3"/>
      <c r="I40" s="3"/>
      <c r="J40" s="3"/>
      <c r="K40" s="3"/>
    </row>
    <row r="41" spans="1:13" ht="31.5" x14ac:dyDescent="0.25">
      <c r="A41" s="48"/>
      <c r="B41" s="19" t="s">
        <v>73</v>
      </c>
      <c r="C41" s="2" t="s">
        <v>17</v>
      </c>
      <c r="D41" s="3">
        <f t="shared" si="6"/>
        <v>0</v>
      </c>
      <c r="E41" s="3">
        <f>G41+I41+K41</f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</row>
    <row r="42" spans="1:13" ht="31.5" x14ac:dyDescent="0.25">
      <c r="A42" s="48"/>
      <c r="B42" s="1" t="s">
        <v>32</v>
      </c>
      <c r="C42" s="2" t="s">
        <v>17</v>
      </c>
      <c r="D42" s="3">
        <f t="shared" si="6"/>
        <v>2268.1000000000004</v>
      </c>
      <c r="E42" s="3">
        <f>G42+I42+K42</f>
        <v>2268</v>
      </c>
      <c r="F42" s="3">
        <v>22.7</v>
      </c>
      <c r="G42" s="3">
        <v>22.7</v>
      </c>
      <c r="H42" s="3">
        <v>1728.9</v>
      </c>
      <c r="I42" s="3">
        <v>1728.9</v>
      </c>
      <c r="J42" s="3">
        <v>516.5</v>
      </c>
      <c r="K42" s="3">
        <v>516.4</v>
      </c>
    </row>
    <row r="43" spans="1:13" ht="31.5" x14ac:dyDescent="0.25">
      <c r="A43" s="48"/>
      <c r="B43" s="1" t="s">
        <v>33</v>
      </c>
      <c r="C43" s="2" t="s">
        <v>69</v>
      </c>
      <c r="D43" s="3">
        <f t="shared" si="6"/>
        <v>0</v>
      </c>
      <c r="E43" s="3">
        <f t="shared" si="6"/>
        <v>0</v>
      </c>
      <c r="F43" s="3">
        <v>0</v>
      </c>
      <c r="G43" s="3">
        <v>0</v>
      </c>
      <c r="H43" s="3">
        <f>5600-5600</f>
        <v>0</v>
      </c>
      <c r="I43" s="3">
        <v>0</v>
      </c>
      <c r="J43" s="3">
        <v>0</v>
      </c>
      <c r="K43" s="3">
        <v>0</v>
      </c>
    </row>
    <row r="44" spans="1:13" s="7" customFormat="1" ht="47.25" x14ac:dyDescent="0.25">
      <c r="A44" s="49"/>
      <c r="B44" s="1" t="s">
        <v>55</v>
      </c>
      <c r="C44" s="2" t="s">
        <v>50</v>
      </c>
      <c r="D44" s="3">
        <f t="shared" si="6"/>
        <v>0</v>
      </c>
      <c r="E44" s="3">
        <f t="shared" si="6"/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3" ht="63" x14ac:dyDescent="0.25">
      <c r="A45" s="36">
        <v>5</v>
      </c>
      <c r="B45" s="18" t="s">
        <v>93</v>
      </c>
      <c r="C45" s="16" t="s">
        <v>20</v>
      </c>
      <c r="D45" s="22">
        <f>D47+D48+D49+D50</f>
        <v>452735.3</v>
      </c>
      <c r="E45" s="22">
        <f>E47+E48+E49+E50</f>
        <v>430063.5</v>
      </c>
      <c r="F45" s="22">
        <f t="shared" ref="F45:K45" si="10">F47+F48+F49+F50</f>
        <v>110095</v>
      </c>
      <c r="G45" s="22">
        <f t="shared" si="10"/>
        <v>91843.599999999991</v>
      </c>
      <c r="H45" s="22">
        <f t="shared" si="10"/>
        <v>342640.30000000005</v>
      </c>
      <c r="I45" s="22">
        <f t="shared" si="10"/>
        <v>338219.9</v>
      </c>
      <c r="J45" s="22">
        <f t="shared" si="10"/>
        <v>0</v>
      </c>
      <c r="K45" s="22">
        <f t="shared" si="10"/>
        <v>0</v>
      </c>
    </row>
    <row r="46" spans="1:13" x14ac:dyDescent="0.25">
      <c r="A46" s="37"/>
      <c r="B46" s="1" t="s">
        <v>6</v>
      </c>
      <c r="C46" s="2"/>
      <c r="D46" s="21"/>
      <c r="E46" s="21"/>
      <c r="F46" s="3"/>
      <c r="G46" s="3"/>
      <c r="H46" s="3"/>
      <c r="I46" s="3"/>
      <c r="J46" s="3"/>
      <c r="K46" s="3"/>
    </row>
    <row r="47" spans="1:13" ht="31.5" x14ac:dyDescent="0.25">
      <c r="A47" s="37"/>
      <c r="B47" s="1" t="s">
        <v>14</v>
      </c>
      <c r="C47" s="2" t="s">
        <v>65</v>
      </c>
      <c r="D47" s="3">
        <f>F47+H47+J47</f>
        <v>0</v>
      </c>
      <c r="E47" s="3">
        <f t="shared" si="6"/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</row>
    <row r="48" spans="1:13" ht="31.5" x14ac:dyDescent="0.25">
      <c r="A48" s="37"/>
      <c r="B48" s="1" t="s">
        <v>15</v>
      </c>
      <c r="C48" s="2" t="s">
        <v>17</v>
      </c>
      <c r="D48" s="3">
        <f t="shared" si="6"/>
        <v>0</v>
      </c>
      <c r="E48" s="3">
        <f t="shared" si="6"/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M48" s="6"/>
    </row>
    <row r="49" spans="1:14" ht="31.5" x14ac:dyDescent="0.25">
      <c r="A49" s="37"/>
      <c r="B49" s="1" t="s">
        <v>34</v>
      </c>
      <c r="C49" s="2" t="s">
        <v>20</v>
      </c>
      <c r="D49" s="3">
        <f t="shared" si="6"/>
        <v>5793.0999999999995</v>
      </c>
      <c r="E49" s="3">
        <f>G49+I49+K49</f>
        <v>5697.0999999999995</v>
      </c>
      <c r="F49" s="3">
        <v>5081.2</v>
      </c>
      <c r="G49" s="3">
        <v>4985.2</v>
      </c>
      <c r="H49" s="3">
        <v>711.9</v>
      </c>
      <c r="I49" s="3">
        <v>711.9</v>
      </c>
      <c r="J49" s="3">
        <v>0</v>
      </c>
      <c r="K49" s="3">
        <v>0</v>
      </c>
    </row>
    <row r="50" spans="1:14" x14ac:dyDescent="0.25">
      <c r="A50" s="37"/>
      <c r="B50" s="1" t="s">
        <v>12</v>
      </c>
      <c r="C50" s="2" t="s">
        <v>17</v>
      </c>
      <c r="D50" s="3">
        <f>D52+D53+D54</f>
        <v>446942.2</v>
      </c>
      <c r="E50" s="3">
        <f t="shared" ref="E50:K50" si="11">E52+E53+E54</f>
        <v>424366.4</v>
      </c>
      <c r="F50" s="3">
        <f t="shared" si="11"/>
        <v>105013.8</v>
      </c>
      <c r="G50" s="3">
        <f t="shared" si="11"/>
        <v>86858.4</v>
      </c>
      <c r="H50" s="3">
        <f t="shared" si="11"/>
        <v>341928.4</v>
      </c>
      <c r="I50" s="3">
        <f t="shared" si="11"/>
        <v>337508</v>
      </c>
      <c r="J50" s="3">
        <f t="shared" si="11"/>
        <v>0</v>
      </c>
      <c r="K50" s="3">
        <f t="shared" si="11"/>
        <v>0</v>
      </c>
    </row>
    <row r="51" spans="1:14" x14ac:dyDescent="0.25">
      <c r="A51" s="37"/>
      <c r="B51" s="1" t="s">
        <v>6</v>
      </c>
      <c r="C51" s="2"/>
      <c r="D51" s="21"/>
      <c r="E51" s="21"/>
      <c r="F51" s="3"/>
      <c r="G51" s="3"/>
      <c r="H51" s="3"/>
      <c r="I51" s="3"/>
      <c r="J51" s="3"/>
      <c r="K51" s="3"/>
      <c r="M51" s="6"/>
      <c r="N51" s="6"/>
    </row>
    <row r="52" spans="1:14" ht="47.25" x14ac:dyDescent="0.25">
      <c r="A52" s="37"/>
      <c r="B52" s="1" t="s">
        <v>35</v>
      </c>
      <c r="C52" s="2" t="s">
        <v>17</v>
      </c>
      <c r="D52" s="3">
        <f>F52+H52+J52</f>
        <v>404384.8</v>
      </c>
      <c r="E52" s="3">
        <f t="shared" ref="D52:E54" si="12">G52+I52+K52</f>
        <v>382130.2</v>
      </c>
      <c r="F52" s="3">
        <v>75695.5</v>
      </c>
      <c r="G52" s="3">
        <v>57861.2</v>
      </c>
      <c r="H52" s="3">
        <v>328689.3</v>
      </c>
      <c r="I52" s="3">
        <v>324269</v>
      </c>
      <c r="J52" s="3">
        <v>0</v>
      </c>
      <c r="K52" s="3">
        <v>0</v>
      </c>
    </row>
    <row r="53" spans="1:14" ht="94.5" x14ac:dyDescent="0.25">
      <c r="A53" s="37"/>
      <c r="B53" s="1" t="s">
        <v>75</v>
      </c>
      <c r="C53" s="2" t="s">
        <v>17</v>
      </c>
      <c r="D53" s="3">
        <f>F53+H53+J53</f>
        <v>40456</v>
      </c>
      <c r="E53" s="3">
        <f t="shared" si="12"/>
        <v>40134.800000000003</v>
      </c>
      <c r="F53" s="3">
        <v>29318.3</v>
      </c>
      <c r="G53" s="3">
        <v>28997.200000000001</v>
      </c>
      <c r="H53" s="3">
        <v>11137.7</v>
      </c>
      <c r="I53" s="3">
        <v>11137.6</v>
      </c>
      <c r="J53" s="3">
        <v>0</v>
      </c>
      <c r="K53" s="3">
        <v>0</v>
      </c>
    </row>
    <row r="54" spans="1:14" s="7" customFormat="1" ht="31.5" x14ac:dyDescent="0.25">
      <c r="A54" s="38"/>
      <c r="B54" s="1" t="s">
        <v>36</v>
      </c>
      <c r="C54" s="2" t="s">
        <v>17</v>
      </c>
      <c r="D54" s="3">
        <f t="shared" si="12"/>
        <v>2101.4</v>
      </c>
      <c r="E54" s="3">
        <f t="shared" si="12"/>
        <v>2101.4</v>
      </c>
      <c r="F54" s="3">
        <v>0</v>
      </c>
      <c r="G54" s="3">
        <v>0</v>
      </c>
      <c r="H54" s="3">
        <v>2101.4</v>
      </c>
      <c r="I54" s="3">
        <v>2101.4</v>
      </c>
      <c r="J54" s="3">
        <v>0</v>
      </c>
      <c r="K54" s="3">
        <v>0</v>
      </c>
    </row>
    <row r="55" spans="1:14" ht="31.5" x14ac:dyDescent="0.25">
      <c r="A55" s="47">
        <v>6</v>
      </c>
      <c r="B55" s="18" t="s">
        <v>94</v>
      </c>
      <c r="C55" s="16" t="s">
        <v>17</v>
      </c>
      <c r="D55" s="22">
        <f>D57+D58+D59</f>
        <v>2125.5</v>
      </c>
      <c r="E55" s="3">
        <f>E57+E58+E59</f>
        <v>2125.4</v>
      </c>
      <c r="F55" s="22">
        <f>F57+F58+F59</f>
        <v>21.4</v>
      </c>
      <c r="G55" s="22">
        <f>G57+G58+G59</f>
        <v>21.4</v>
      </c>
      <c r="H55" s="22">
        <f>H57+H58+H59</f>
        <v>2104.1</v>
      </c>
      <c r="I55" s="22">
        <f t="shared" ref="I55:J55" si="13">I57+I58</f>
        <v>2104</v>
      </c>
      <c r="J55" s="22">
        <f t="shared" si="13"/>
        <v>0</v>
      </c>
      <c r="K55" s="22">
        <f>K58</f>
        <v>0</v>
      </c>
    </row>
    <row r="56" spans="1:14" x14ac:dyDescent="0.25">
      <c r="A56" s="48"/>
      <c r="B56" s="1" t="s">
        <v>21</v>
      </c>
      <c r="C56" s="2"/>
      <c r="D56" s="21"/>
      <c r="E56" s="21"/>
      <c r="F56" s="3"/>
      <c r="G56" s="3"/>
      <c r="H56" s="3"/>
      <c r="I56" s="3"/>
      <c r="J56" s="3"/>
      <c r="K56" s="3"/>
    </row>
    <row r="57" spans="1:14" x14ac:dyDescent="0.25">
      <c r="A57" s="48"/>
      <c r="B57" s="1" t="s">
        <v>37</v>
      </c>
      <c r="C57" s="2" t="s">
        <v>17</v>
      </c>
      <c r="D57" s="3">
        <f t="shared" ref="D57:E59" si="14">F57+H57+J57</f>
        <v>0</v>
      </c>
      <c r="E57" s="3">
        <f t="shared" si="14"/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</row>
    <row r="58" spans="1:14" ht="31.5" x14ac:dyDescent="0.25">
      <c r="A58" s="48"/>
      <c r="B58" s="17" t="s">
        <v>106</v>
      </c>
      <c r="C58" s="2" t="s">
        <v>17</v>
      </c>
      <c r="D58" s="3">
        <f t="shared" si="14"/>
        <v>2125.5</v>
      </c>
      <c r="E58" s="3">
        <f t="shared" si="14"/>
        <v>2125.4</v>
      </c>
      <c r="F58" s="3">
        <v>21.4</v>
      </c>
      <c r="G58" s="30">
        <v>21.4</v>
      </c>
      <c r="H58" s="3">
        <v>2104.1</v>
      </c>
      <c r="I58" s="3">
        <v>2104</v>
      </c>
      <c r="J58" s="3">
        <v>0</v>
      </c>
      <c r="K58" s="3">
        <v>0</v>
      </c>
    </row>
    <row r="59" spans="1:14" ht="48.75" customHeight="1" x14ac:dyDescent="0.25">
      <c r="A59" s="49"/>
      <c r="B59" s="17" t="s">
        <v>101</v>
      </c>
      <c r="C59" s="2" t="s">
        <v>17</v>
      </c>
      <c r="D59" s="3">
        <f t="shared" si="14"/>
        <v>0</v>
      </c>
      <c r="E59" s="3">
        <f t="shared" si="14"/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</row>
    <row r="60" spans="1:14" ht="47.25" x14ac:dyDescent="0.25">
      <c r="A60" s="36">
        <v>7</v>
      </c>
      <c r="B60" s="1" t="s">
        <v>95</v>
      </c>
      <c r="C60" s="2" t="s">
        <v>63</v>
      </c>
      <c r="D60" s="3">
        <f t="shared" si="6"/>
        <v>17277.2</v>
      </c>
      <c r="E60" s="3">
        <f t="shared" si="6"/>
        <v>16867.699999999997</v>
      </c>
      <c r="F60" s="3">
        <f t="shared" ref="F60:K60" si="15">F62+F63</f>
        <v>17277.2</v>
      </c>
      <c r="G60" s="3">
        <f t="shared" si="15"/>
        <v>16867.699999999997</v>
      </c>
      <c r="H60" s="3">
        <f t="shared" si="15"/>
        <v>0</v>
      </c>
      <c r="I60" s="3">
        <f t="shared" si="15"/>
        <v>0</v>
      </c>
      <c r="J60" s="3">
        <f t="shared" si="15"/>
        <v>0</v>
      </c>
      <c r="K60" s="3">
        <f t="shared" si="15"/>
        <v>0</v>
      </c>
    </row>
    <row r="61" spans="1:14" ht="48.75" customHeight="1" x14ac:dyDescent="0.25">
      <c r="A61" s="37"/>
      <c r="B61" s="1" t="s">
        <v>6</v>
      </c>
      <c r="C61" s="2"/>
      <c r="D61" s="21"/>
      <c r="E61" s="21"/>
      <c r="F61" s="3"/>
      <c r="G61" s="3"/>
      <c r="H61" s="3"/>
      <c r="I61" s="3"/>
      <c r="J61" s="3"/>
      <c r="K61" s="3"/>
    </row>
    <row r="62" spans="1:14" ht="47.25" x14ac:dyDescent="0.25">
      <c r="A62" s="37"/>
      <c r="B62" s="1" t="s">
        <v>76</v>
      </c>
      <c r="C62" s="2" t="s">
        <v>17</v>
      </c>
      <c r="D62" s="3">
        <f t="shared" si="6"/>
        <v>0</v>
      </c>
      <c r="E62" s="3">
        <f t="shared" si="6"/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</row>
    <row r="63" spans="1:14" ht="47.25" x14ac:dyDescent="0.25">
      <c r="A63" s="37"/>
      <c r="B63" s="1" t="s">
        <v>12</v>
      </c>
      <c r="C63" s="2" t="s">
        <v>63</v>
      </c>
      <c r="D63" s="3">
        <f>D65+D66+D68+D67</f>
        <v>17277.2</v>
      </c>
      <c r="E63" s="3">
        <f>E65+E66+E68+E67</f>
        <v>16867.699999999997</v>
      </c>
      <c r="F63" s="3">
        <f>F65+F66+F68+F67</f>
        <v>17277.2</v>
      </c>
      <c r="G63" s="3">
        <f>G65+G66+G68+G67</f>
        <v>16867.699999999997</v>
      </c>
      <c r="H63" s="3">
        <f t="shared" ref="H63:K63" si="16">H65+H66+H68</f>
        <v>0</v>
      </c>
      <c r="I63" s="3">
        <f t="shared" si="16"/>
        <v>0</v>
      </c>
      <c r="J63" s="3">
        <f t="shared" si="16"/>
        <v>0</v>
      </c>
      <c r="K63" s="3">
        <f t="shared" si="16"/>
        <v>0</v>
      </c>
    </row>
    <row r="64" spans="1:14" x14ac:dyDescent="0.25">
      <c r="A64" s="37"/>
      <c r="B64" s="1" t="s">
        <v>6</v>
      </c>
      <c r="C64" s="2"/>
      <c r="D64" s="3"/>
      <c r="E64" s="3"/>
      <c r="F64" s="3"/>
      <c r="G64" s="3"/>
      <c r="H64" s="3"/>
      <c r="I64" s="3"/>
      <c r="J64" s="3"/>
      <c r="K64" s="3"/>
    </row>
    <row r="65" spans="1:11" ht="47.25" x14ac:dyDescent="0.25">
      <c r="A65" s="37"/>
      <c r="B65" s="1" t="s">
        <v>38</v>
      </c>
      <c r="C65" s="2" t="s">
        <v>63</v>
      </c>
      <c r="D65" s="3">
        <f t="shared" ref="D65:E68" si="17">F65+H65+J65</f>
        <v>622.5</v>
      </c>
      <c r="E65" s="3">
        <f>G65+I65+K65</f>
        <v>312.39999999999998</v>
      </c>
      <c r="F65" s="3">
        <v>622.5</v>
      </c>
      <c r="G65" s="3">
        <v>312.39999999999998</v>
      </c>
      <c r="H65" s="3">
        <v>0</v>
      </c>
      <c r="I65" s="3">
        <v>0</v>
      </c>
      <c r="J65" s="3">
        <v>0</v>
      </c>
      <c r="K65" s="3">
        <v>0</v>
      </c>
    </row>
    <row r="66" spans="1:11" x14ac:dyDescent="0.25">
      <c r="A66" s="37"/>
      <c r="B66" s="1" t="s">
        <v>39</v>
      </c>
      <c r="C66" s="2" t="s">
        <v>17</v>
      </c>
      <c r="D66" s="3">
        <f t="shared" si="17"/>
        <v>22.7</v>
      </c>
      <c r="E66" s="3">
        <f t="shared" si="17"/>
        <v>22.7</v>
      </c>
      <c r="F66" s="3">
        <v>22.7</v>
      </c>
      <c r="G66" s="3">
        <v>22.7</v>
      </c>
      <c r="H66" s="3">
        <v>0</v>
      </c>
      <c r="I66" s="3">
        <v>0</v>
      </c>
      <c r="J66" s="3">
        <v>0</v>
      </c>
      <c r="K66" s="3">
        <v>0</v>
      </c>
    </row>
    <row r="67" spans="1:11" x14ac:dyDescent="0.25">
      <c r="A67" s="37"/>
      <c r="B67" s="1" t="s">
        <v>103</v>
      </c>
      <c r="C67" s="2" t="s">
        <v>17</v>
      </c>
      <c r="D67" s="3">
        <f t="shared" si="17"/>
        <v>5</v>
      </c>
      <c r="E67" s="3">
        <f>G67+I67+K67</f>
        <v>5</v>
      </c>
      <c r="F67" s="3">
        <v>5</v>
      </c>
      <c r="G67" s="3">
        <v>5</v>
      </c>
      <c r="H67" s="3"/>
      <c r="I67" s="3"/>
      <c r="J67" s="3"/>
      <c r="K67" s="3"/>
    </row>
    <row r="68" spans="1:11" ht="65.25" customHeight="1" x14ac:dyDescent="0.25">
      <c r="A68" s="38"/>
      <c r="B68" s="1" t="s">
        <v>77</v>
      </c>
      <c r="C68" s="2" t="s">
        <v>17</v>
      </c>
      <c r="D68" s="3">
        <f t="shared" si="17"/>
        <v>16627</v>
      </c>
      <c r="E68" s="3">
        <f t="shared" si="17"/>
        <v>16527.599999999999</v>
      </c>
      <c r="F68" s="3">
        <v>16627</v>
      </c>
      <c r="G68" s="3">
        <v>16527.599999999999</v>
      </c>
      <c r="H68" s="3">
        <v>0</v>
      </c>
      <c r="I68" s="3">
        <v>0</v>
      </c>
      <c r="J68" s="3">
        <v>0</v>
      </c>
      <c r="K68" s="3">
        <v>0</v>
      </c>
    </row>
    <row r="69" spans="1:11" ht="63" x14ac:dyDescent="0.25">
      <c r="A69" s="36">
        <v>8</v>
      </c>
      <c r="B69" s="1" t="s">
        <v>107</v>
      </c>
      <c r="C69" s="2" t="s">
        <v>65</v>
      </c>
      <c r="D69" s="3">
        <f>D71+D72</f>
        <v>140.9</v>
      </c>
      <c r="E69" s="3">
        <f t="shared" ref="E69:K69" si="18">E71+E72</f>
        <v>64.900000000000006</v>
      </c>
      <c r="F69" s="3">
        <f t="shared" si="18"/>
        <v>140.9</v>
      </c>
      <c r="G69" s="3">
        <f t="shared" si="18"/>
        <v>64.900000000000006</v>
      </c>
      <c r="H69" s="3">
        <f t="shared" si="18"/>
        <v>0</v>
      </c>
      <c r="I69" s="3">
        <f t="shared" si="18"/>
        <v>0</v>
      </c>
      <c r="J69" s="3">
        <f t="shared" si="18"/>
        <v>0</v>
      </c>
      <c r="K69" s="3">
        <f t="shared" si="18"/>
        <v>0</v>
      </c>
    </row>
    <row r="70" spans="1:11" x14ac:dyDescent="0.25">
      <c r="A70" s="37"/>
      <c r="B70" s="1" t="s">
        <v>21</v>
      </c>
      <c r="C70" s="2"/>
      <c r="D70" s="3"/>
      <c r="E70" s="3"/>
      <c r="F70" s="3"/>
      <c r="G70" s="3"/>
      <c r="H70" s="3"/>
      <c r="I70" s="3"/>
      <c r="J70" s="3"/>
      <c r="K70" s="3"/>
    </row>
    <row r="71" spans="1:11" ht="35.25" customHeight="1" x14ac:dyDescent="0.25">
      <c r="A71" s="37"/>
      <c r="B71" s="1" t="s">
        <v>40</v>
      </c>
      <c r="C71" s="2" t="s">
        <v>65</v>
      </c>
      <c r="D71" s="3">
        <f t="shared" si="6"/>
        <v>108.2</v>
      </c>
      <c r="E71" s="3">
        <f t="shared" si="6"/>
        <v>34.4</v>
      </c>
      <c r="F71" s="3">
        <v>108.2</v>
      </c>
      <c r="G71" s="3">
        <v>34.4</v>
      </c>
      <c r="H71" s="3">
        <v>0</v>
      </c>
      <c r="I71" s="3">
        <v>0</v>
      </c>
      <c r="J71" s="3">
        <v>0</v>
      </c>
      <c r="K71" s="3">
        <v>0</v>
      </c>
    </row>
    <row r="72" spans="1:11" s="7" customFormat="1" ht="31.5" x14ac:dyDescent="0.25">
      <c r="A72" s="38"/>
      <c r="B72" s="1" t="s">
        <v>41</v>
      </c>
      <c r="C72" s="2" t="s">
        <v>65</v>
      </c>
      <c r="D72" s="3">
        <f t="shared" si="6"/>
        <v>32.700000000000003</v>
      </c>
      <c r="E72" s="3">
        <f t="shared" si="6"/>
        <v>30.5</v>
      </c>
      <c r="F72" s="3">
        <v>32.700000000000003</v>
      </c>
      <c r="G72" s="3">
        <v>30.5</v>
      </c>
      <c r="H72" s="3">
        <v>0</v>
      </c>
      <c r="I72" s="3">
        <v>0</v>
      </c>
      <c r="J72" s="3">
        <v>0</v>
      </c>
      <c r="K72" s="3">
        <v>0</v>
      </c>
    </row>
    <row r="73" spans="1:11" ht="47.25" x14ac:dyDescent="0.25">
      <c r="A73" s="47">
        <v>9</v>
      </c>
      <c r="B73" s="18" t="s">
        <v>96</v>
      </c>
      <c r="C73" s="16" t="s">
        <v>17</v>
      </c>
      <c r="D73" s="22">
        <f>D75+D76+D77</f>
        <v>39704.6</v>
      </c>
      <c r="E73" s="22">
        <f>E75+E76+E77</f>
        <v>39110.899999999994</v>
      </c>
      <c r="F73" s="22">
        <f t="shared" ref="F73:K73" si="19">F75+F76+F77</f>
        <v>27233.299999999996</v>
      </c>
      <c r="G73" s="22">
        <f t="shared" si="19"/>
        <v>26639.699999999997</v>
      </c>
      <c r="H73" s="22">
        <f t="shared" si="19"/>
        <v>12471.3</v>
      </c>
      <c r="I73" s="22">
        <f t="shared" si="19"/>
        <v>12471.2</v>
      </c>
      <c r="J73" s="22">
        <f t="shared" si="19"/>
        <v>0</v>
      </c>
      <c r="K73" s="22">
        <f t="shared" si="19"/>
        <v>0</v>
      </c>
    </row>
    <row r="74" spans="1:11" x14ac:dyDescent="0.25">
      <c r="A74" s="48"/>
      <c r="B74" s="1" t="s">
        <v>6</v>
      </c>
      <c r="C74" s="2"/>
      <c r="D74" s="21"/>
      <c r="E74" s="21"/>
      <c r="F74" s="3"/>
      <c r="G74" s="3"/>
      <c r="H74" s="3"/>
      <c r="I74" s="3"/>
      <c r="J74" s="3"/>
      <c r="K74" s="3"/>
    </row>
    <row r="75" spans="1:11" ht="47.25" x14ac:dyDescent="0.25">
      <c r="A75" s="48"/>
      <c r="B75" s="1" t="s">
        <v>78</v>
      </c>
      <c r="C75" s="2" t="s">
        <v>17</v>
      </c>
      <c r="D75" s="3">
        <f t="shared" si="6"/>
        <v>6883</v>
      </c>
      <c r="E75" s="3">
        <f t="shared" si="6"/>
        <v>6375.9</v>
      </c>
      <c r="F75" s="3">
        <v>661.3</v>
      </c>
      <c r="G75" s="3">
        <v>154.19999999999999</v>
      </c>
      <c r="H75" s="3">
        <v>6221.7</v>
      </c>
      <c r="I75" s="3">
        <v>6221.7</v>
      </c>
      <c r="J75" s="3">
        <v>0</v>
      </c>
      <c r="K75" s="3">
        <v>0</v>
      </c>
    </row>
    <row r="76" spans="1:11" ht="78.75" x14ac:dyDescent="0.25">
      <c r="A76" s="48"/>
      <c r="B76" s="1" t="s">
        <v>79</v>
      </c>
      <c r="C76" s="2" t="s">
        <v>17</v>
      </c>
      <c r="D76" s="3">
        <f>F76+H76+J76</f>
        <v>6312.9000000000005</v>
      </c>
      <c r="E76" s="3">
        <f t="shared" si="6"/>
        <v>6312.6</v>
      </c>
      <c r="F76" s="3">
        <v>63.3</v>
      </c>
      <c r="G76" s="3">
        <v>63.1</v>
      </c>
      <c r="H76" s="3">
        <v>6249.6</v>
      </c>
      <c r="I76" s="3">
        <v>6249.5</v>
      </c>
      <c r="J76" s="3">
        <v>0</v>
      </c>
      <c r="K76" s="3">
        <v>0</v>
      </c>
    </row>
    <row r="77" spans="1:11" x14ac:dyDescent="0.25">
      <c r="A77" s="48"/>
      <c r="B77" s="1" t="s">
        <v>57</v>
      </c>
      <c r="C77" s="2"/>
      <c r="D77" s="3">
        <f>SUM(D79:D82)</f>
        <v>26508.699999999997</v>
      </c>
      <c r="E77" s="3">
        <f t="shared" ref="E77:K77" si="20">SUM(E79:E82)</f>
        <v>26422.399999999998</v>
      </c>
      <c r="F77" s="3">
        <f t="shared" si="20"/>
        <v>26508.699999999997</v>
      </c>
      <c r="G77" s="3">
        <f t="shared" si="20"/>
        <v>26422.399999999998</v>
      </c>
      <c r="H77" s="3">
        <f t="shared" si="20"/>
        <v>0</v>
      </c>
      <c r="I77" s="3">
        <f t="shared" si="20"/>
        <v>0</v>
      </c>
      <c r="J77" s="3">
        <f t="shared" si="20"/>
        <v>0</v>
      </c>
      <c r="K77" s="3">
        <f t="shared" si="20"/>
        <v>0</v>
      </c>
    </row>
    <row r="78" spans="1:11" ht="84" customHeight="1" x14ac:dyDescent="0.25">
      <c r="A78" s="48"/>
      <c r="B78" s="1" t="s">
        <v>6</v>
      </c>
      <c r="C78" s="2"/>
      <c r="D78" s="3"/>
      <c r="E78" s="3"/>
      <c r="F78" s="3"/>
      <c r="G78" s="3"/>
      <c r="H78" s="3"/>
      <c r="I78" s="3"/>
      <c r="J78" s="3"/>
      <c r="K78" s="3"/>
    </row>
    <row r="79" spans="1:11" ht="83.25" customHeight="1" x14ac:dyDescent="0.25">
      <c r="A79" s="48"/>
      <c r="B79" s="1" t="s">
        <v>80</v>
      </c>
      <c r="C79" s="2" t="s">
        <v>17</v>
      </c>
      <c r="D79" s="3">
        <f t="shared" ref="D79:E82" si="21">F79+H79+J79</f>
        <v>371.1</v>
      </c>
      <c r="E79" s="3">
        <f t="shared" si="21"/>
        <v>284.8</v>
      </c>
      <c r="F79" s="3">
        <v>371.1</v>
      </c>
      <c r="G79" s="3">
        <v>284.8</v>
      </c>
      <c r="H79" s="3">
        <v>0</v>
      </c>
      <c r="I79" s="3">
        <v>0</v>
      </c>
      <c r="J79" s="3">
        <v>0</v>
      </c>
      <c r="K79" s="3">
        <v>0</v>
      </c>
    </row>
    <row r="80" spans="1:11" ht="78.75" x14ac:dyDescent="0.25">
      <c r="A80" s="48"/>
      <c r="B80" s="17" t="s">
        <v>108</v>
      </c>
      <c r="C80" s="2" t="s">
        <v>17</v>
      </c>
      <c r="D80" s="3">
        <f t="shared" si="21"/>
        <v>0</v>
      </c>
      <c r="E80" s="3">
        <f t="shared" si="21"/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</row>
    <row r="81" spans="1:13" ht="94.5" x14ac:dyDescent="0.25">
      <c r="A81" s="48"/>
      <c r="B81" s="1" t="s">
        <v>56</v>
      </c>
      <c r="C81" s="2" t="s">
        <v>17</v>
      </c>
      <c r="D81" s="3">
        <f t="shared" si="21"/>
        <v>26137.599999999999</v>
      </c>
      <c r="E81" s="3">
        <f t="shared" si="21"/>
        <v>26137.599999999999</v>
      </c>
      <c r="F81" s="3">
        <v>26137.599999999999</v>
      </c>
      <c r="G81" s="3">
        <v>26137.599999999999</v>
      </c>
      <c r="H81" s="3">
        <v>0</v>
      </c>
      <c r="I81" s="3">
        <v>0</v>
      </c>
      <c r="J81" s="3">
        <v>0</v>
      </c>
      <c r="K81" s="3">
        <v>0</v>
      </c>
    </row>
    <row r="82" spans="1:13" s="7" customFormat="1" ht="47.25" x14ac:dyDescent="0.25">
      <c r="A82" s="49"/>
      <c r="B82" s="1" t="s">
        <v>86</v>
      </c>
      <c r="C82" s="2" t="s">
        <v>17</v>
      </c>
      <c r="D82" s="3">
        <f t="shared" si="21"/>
        <v>0</v>
      </c>
      <c r="E82" s="3">
        <f t="shared" si="21"/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</row>
    <row r="83" spans="1:13" ht="47.25" x14ac:dyDescent="0.25">
      <c r="A83" s="36">
        <v>10</v>
      </c>
      <c r="B83" s="18" t="s">
        <v>97</v>
      </c>
      <c r="C83" s="16" t="s">
        <v>17</v>
      </c>
      <c r="D83" s="22">
        <f>D85+D86</f>
        <v>277444.7</v>
      </c>
      <c r="E83" s="22">
        <f t="shared" ref="E83:K83" si="22">E85+E86</f>
        <v>200025.8</v>
      </c>
      <c r="F83" s="22">
        <f t="shared" si="22"/>
        <v>136233.9</v>
      </c>
      <c r="G83" s="22">
        <f t="shared" si="22"/>
        <v>130099</v>
      </c>
      <c r="H83" s="22">
        <f t="shared" si="22"/>
        <v>139323.6</v>
      </c>
      <c r="I83" s="22">
        <f t="shared" si="22"/>
        <v>68039.600000000006</v>
      </c>
      <c r="J83" s="22">
        <f t="shared" si="22"/>
        <v>1887.2</v>
      </c>
      <c r="K83" s="22">
        <f t="shared" si="22"/>
        <v>1887.2</v>
      </c>
    </row>
    <row r="84" spans="1:13" x14ac:dyDescent="0.25">
      <c r="A84" s="37"/>
      <c r="B84" s="1" t="s">
        <v>21</v>
      </c>
      <c r="C84" s="2"/>
      <c r="D84" s="21"/>
      <c r="E84" s="21"/>
      <c r="F84" s="3"/>
      <c r="G84" s="3"/>
      <c r="H84" s="3"/>
      <c r="I84" s="3"/>
      <c r="J84" s="3"/>
      <c r="K84" s="3"/>
      <c r="M84" s="6"/>
    </row>
    <row r="85" spans="1:13" x14ac:dyDescent="0.25">
      <c r="A85" s="37"/>
      <c r="B85" s="1" t="s">
        <v>42</v>
      </c>
      <c r="C85" s="2" t="s">
        <v>17</v>
      </c>
      <c r="D85" s="3">
        <f t="shared" ref="D85:E85" si="23">F85+H85+J85</f>
        <v>117970.5</v>
      </c>
      <c r="E85" s="3">
        <f t="shared" si="23"/>
        <v>115229.3</v>
      </c>
      <c r="F85" s="3">
        <v>82312.2</v>
      </c>
      <c r="G85" s="3">
        <v>79571</v>
      </c>
      <c r="H85" s="3">
        <v>35658.300000000003</v>
      </c>
      <c r="I85" s="3">
        <v>35658.300000000003</v>
      </c>
      <c r="J85" s="3">
        <v>0</v>
      </c>
      <c r="K85" s="3">
        <v>0</v>
      </c>
      <c r="M85" s="6"/>
    </row>
    <row r="86" spans="1:13" x14ac:dyDescent="0.25">
      <c r="A86" s="38"/>
      <c r="B86" s="1" t="s">
        <v>43</v>
      </c>
      <c r="C86" s="2" t="s">
        <v>17</v>
      </c>
      <c r="D86" s="3">
        <f>F86+H86+J86</f>
        <v>159474.20000000001</v>
      </c>
      <c r="E86" s="3">
        <f t="shared" si="6"/>
        <v>84796.5</v>
      </c>
      <c r="F86" s="3">
        <v>53921.7</v>
      </c>
      <c r="G86" s="3">
        <v>50528</v>
      </c>
      <c r="H86" s="3">
        <v>103665.3</v>
      </c>
      <c r="I86" s="3">
        <v>32381.3</v>
      </c>
      <c r="J86" s="3">
        <v>1887.2</v>
      </c>
      <c r="K86" s="3">
        <v>1887.2</v>
      </c>
    </row>
    <row r="87" spans="1:13" ht="47.25" x14ac:dyDescent="0.25">
      <c r="A87" s="36">
        <v>11</v>
      </c>
      <c r="B87" s="1" t="s">
        <v>98</v>
      </c>
      <c r="C87" s="2" t="s">
        <v>63</v>
      </c>
      <c r="D87" s="3">
        <f>SUM(D89:D92)</f>
        <v>149422.29999999999</v>
      </c>
      <c r="E87" s="3">
        <f t="shared" ref="E87:K87" si="24">SUM(E89:E92)</f>
        <v>148179.09999999998</v>
      </c>
      <c r="F87" s="3">
        <f t="shared" si="24"/>
        <v>145187.6</v>
      </c>
      <c r="G87" s="3">
        <f t="shared" si="24"/>
        <v>143977.9</v>
      </c>
      <c r="H87" s="3">
        <f t="shared" si="24"/>
        <v>4220.6000000000004</v>
      </c>
      <c r="I87" s="3">
        <f t="shared" si="24"/>
        <v>4187.1000000000004</v>
      </c>
      <c r="J87" s="3">
        <f t="shared" si="24"/>
        <v>14.1</v>
      </c>
      <c r="K87" s="3">
        <f t="shared" si="24"/>
        <v>14.1</v>
      </c>
    </row>
    <row r="88" spans="1:13" x14ac:dyDescent="0.25">
      <c r="A88" s="37"/>
      <c r="B88" s="1" t="s">
        <v>21</v>
      </c>
      <c r="C88" s="2"/>
      <c r="D88" s="3"/>
      <c r="E88" s="3"/>
      <c r="F88" s="3"/>
      <c r="G88" s="3"/>
      <c r="H88" s="3"/>
      <c r="I88" s="3"/>
      <c r="J88" s="3"/>
      <c r="K88" s="3"/>
    </row>
    <row r="89" spans="1:13" x14ac:dyDescent="0.25">
      <c r="A89" s="37"/>
      <c r="B89" s="1" t="s">
        <v>44</v>
      </c>
      <c r="C89" s="2" t="s">
        <v>17</v>
      </c>
      <c r="D89" s="3">
        <f t="shared" ref="D89:E90" si="25">F89+H89+J89</f>
        <v>11254.4</v>
      </c>
      <c r="E89" s="3">
        <f t="shared" si="25"/>
        <v>11254.4</v>
      </c>
      <c r="F89" s="3">
        <v>11254.4</v>
      </c>
      <c r="G89" s="3">
        <v>11254.4</v>
      </c>
      <c r="H89" s="3">
        <v>0</v>
      </c>
      <c r="I89" s="3">
        <v>0</v>
      </c>
      <c r="J89" s="3">
        <v>0</v>
      </c>
      <c r="K89" s="3">
        <v>0</v>
      </c>
    </row>
    <row r="90" spans="1:13" ht="47.25" x14ac:dyDescent="0.25">
      <c r="A90" s="37"/>
      <c r="B90" s="1" t="s">
        <v>45</v>
      </c>
      <c r="C90" s="2" t="s">
        <v>17</v>
      </c>
      <c r="D90" s="3">
        <f t="shared" si="25"/>
        <v>213.2</v>
      </c>
      <c r="E90" s="3">
        <f t="shared" si="25"/>
        <v>213.2</v>
      </c>
      <c r="F90" s="3">
        <v>213.2</v>
      </c>
      <c r="G90" s="3">
        <v>213.2</v>
      </c>
      <c r="H90" s="3">
        <v>0</v>
      </c>
      <c r="I90" s="3">
        <v>0</v>
      </c>
      <c r="J90" s="3">
        <v>0</v>
      </c>
      <c r="K90" s="3">
        <v>0</v>
      </c>
    </row>
    <row r="91" spans="1:13" ht="94.5" x14ac:dyDescent="0.25">
      <c r="A91" s="37"/>
      <c r="B91" s="1" t="s">
        <v>109</v>
      </c>
      <c r="C91" s="2" t="s">
        <v>65</v>
      </c>
      <c r="D91" s="3">
        <f t="shared" si="6"/>
        <v>4234.7000000000007</v>
      </c>
      <c r="E91" s="3">
        <f t="shared" si="6"/>
        <v>4201.2000000000007</v>
      </c>
      <c r="F91" s="3">
        <v>0</v>
      </c>
      <c r="G91" s="3">
        <v>0</v>
      </c>
      <c r="H91" s="3">
        <v>4220.6000000000004</v>
      </c>
      <c r="I91" s="3">
        <v>4187.1000000000004</v>
      </c>
      <c r="J91" s="3">
        <v>14.1</v>
      </c>
      <c r="K91" s="3">
        <v>14.1</v>
      </c>
    </row>
    <row r="92" spans="1:13" ht="31.5" x14ac:dyDescent="0.25">
      <c r="A92" s="38"/>
      <c r="B92" s="1" t="s">
        <v>58</v>
      </c>
      <c r="C92" s="2" t="s">
        <v>65</v>
      </c>
      <c r="D92" s="3">
        <f t="shared" si="6"/>
        <v>133720</v>
      </c>
      <c r="E92" s="3">
        <f t="shared" si="6"/>
        <v>132510.29999999999</v>
      </c>
      <c r="F92" s="3">
        <v>133720</v>
      </c>
      <c r="G92" s="3">
        <v>132510.29999999999</v>
      </c>
      <c r="H92" s="3">
        <v>0</v>
      </c>
      <c r="I92" s="3">
        <v>0</v>
      </c>
      <c r="J92" s="3">
        <v>0</v>
      </c>
      <c r="K92" s="3">
        <v>0</v>
      </c>
    </row>
    <row r="93" spans="1:13" ht="31.5" x14ac:dyDescent="0.25">
      <c r="A93" s="36">
        <v>12</v>
      </c>
      <c r="B93" s="1" t="s">
        <v>99</v>
      </c>
      <c r="C93" s="2" t="s">
        <v>65</v>
      </c>
      <c r="D93" s="3">
        <f>SUM(D95:D99)</f>
        <v>2122.1999999999998</v>
      </c>
      <c r="E93" s="3">
        <f t="shared" ref="E93:K93" si="26">SUM(E95:E99)</f>
        <v>2086.4</v>
      </c>
      <c r="F93" s="3">
        <f t="shared" si="26"/>
        <v>1797.6</v>
      </c>
      <c r="G93" s="3">
        <f t="shared" si="26"/>
        <v>1761.8000000000002</v>
      </c>
      <c r="H93" s="3">
        <f t="shared" si="26"/>
        <v>324.60000000000002</v>
      </c>
      <c r="I93" s="3">
        <f t="shared" si="26"/>
        <v>324.60000000000002</v>
      </c>
      <c r="J93" s="3">
        <f t="shared" si="26"/>
        <v>0</v>
      </c>
      <c r="K93" s="3">
        <f t="shared" si="26"/>
        <v>0</v>
      </c>
    </row>
    <row r="94" spans="1:13" x14ac:dyDescent="0.25">
      <c r="A94" s="37"/>
      <c r="B94" s="1" t="s">
        <v>21</v>
      </c>
      <c r="C94" s="2"/>
      <c r="D94" s="3"/>
      <c r="E94" s="3"/>
      <c r="F94" s="3"/>
      <c r="G94" s="3"/>
      <c r="H94" s="3"/>
      <c r="I94" s="3"/>
      <c r="J94" s="3"/>
      <c r="K94" s="3"/>
    </row>
    <row r="95" spans="1:13" ht="31.5" x14ac:dyDescent="0.25">
      <c r="A95" s="37"/>
      <c r="B95" s="1" t="s">
        <v>59</v>
      </c>
      <c r="C95" s="2" t="s">
        <v>65</v>
      </c>
      <c r="D95" s="3">
        <f t="shared" ref="D95:E99" si="27">F95+H95+J95</f>
        <v>33.200000000000003</v>
      </c>
      <c r="E95" s="3">
        <f t="shared" si="27"/>
        <v>33.200000000000003</v>
      </c>
      <c r="F95" s="3">
        <v>33.200000000000003</v>
      </c>
      <c r="G95" s="3">
        <v>33.200000000000003</v>
      </c>
      <c r="H95" s="3">
        <v>0</v>
      </c>
      <c r="I95" s="3">
        <v>0</v>
      </c>
      <c r="J95" s="3">
        <v>0</v>
      </c>
      <c r="K95" s="3">
        <v>0</v>
      </c>
    </row>
    <row r="96" spans="1:13" ht="31.5" x14ac:dyDescent="0.25">
      <c r="A96" s="37"/>
      <c r="B96" s="1" t="s">
        <v>47</v>
      </c>
      <c r="C96" s="2" t="s">
        <v>65</v>
      </c>
      <c r="D96" s="3">
        <f t="shared" si="27"/>
        <v>1824.1</v>
      </c>
      <c r="E96" s="3">
        <f t="shared" si="27"/>
        <v>1812.8000000000002</v>
      </c>
      <c r="F96" s="3">
        <v>1499.5</v>
      </c>
      <c r="G96" s="3">
        <v>1488.2</v>
      </c>
      <c r="H96" s="3">
        <v>324.60000000000002</v>
      </c>
      <c r="I96" s="3">
        <v>324.60000000000002</v>
      </c>
      <c r="J96" s="3">
        <v>0</v>
      </c>
      <c r="K96" s="3">
        <v>0</v>
      </c>
    </row>
    <row r="97" spans="1:11" ht="31.5" x14ac:dyDescent="0.25">
      <c r="A97" s="37"/>
      <c r="B97" s="1" t="s">
        <v>60</v>
      </c>
      <c r="C97" s="2" t="s">
        <v>65</v>
      </c>
      <c r="D97" s="3">
        <f t="shared" si="27"/>
        <v>0</v>
      </c>
      <c r="E97" s="3">
        <f t="shared" si="27"/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</row>
    <row r="98" spans="1:11" ht="31.5" x14ac:dyDescent="0.25">
      <c r="A98" s="37"/>
      <c r="B98" s="1" t="s">
        <v>48</v>
      </c>
      <c r="C98" s="2" t="s">
        <v>65</v>
      </c>
      <c r="D98" s="3">
        <f t="shared" si="27"/>
        <v>233.8</v>
      </c>
      <c r="E98" s="3">
        <f t="shared" si="27"/>
        <v>231.2</v>
      </c>
      <c r="F98" s="3">
        <v>233.8</v>
      </c>
      <c r="G98" s="3">
        <v>231.2</v>
      </c>
      <c r="H98" s="3">
        <v>0</v>
      </c>
      <c r="I98" s="3">
        <v>0</v>
      </c>
      <c r="J98" s="3">
        <v>0</v>
      </c>
      <c r="K98" s="3">
        <v>0</v>
      </c>
    </row>
    <row r="99" spans="1:11" ht="31.5" x14ac:dyDescent="0.25">
      <c r="A99" s="37"/>
      <c r="B99" s="1" t="s">
        <v>49</v>
      </c>
      <c r="C99" s="2" t="s">
        <v>65</v>
      </c>
      <c r="D99" s="3">
        <f t="shared" si="27"/>
        <v>31.1</v>
      </c>
      <c r="E99" s="3">
        <f t="shared" si="27"/>
        <v>9.1999999999999993</v>
      </c>
      <c r="F99" s="3">
        <v>31.1</v>
      </c>
      <c r="G99" s="3">
        <v>9.1999999999999993</v>
      </c>
      <c r="H99" s="3">
        <v>0</v>
      </c>
      <c r="I99" s="3">
        <v>0</v>
      </c>
      <c r="J99" s="3">
        <v>0</v>
      </c>
      <c r="K99" s="3">
        <v>0</v>
      </c>
    </row>
    <row r="100" spans="1:11" ht="47.25" x14ac:dyDescent="0.25">
      <c r="A100" s="36">
        <v>13</v>
      </c>
      <c r="B100" s="1" t="s">
        <v>100</v>
      </c>
      <c r="C100" s="2" t="s">
        <v>18</v>
      </c>
      <c r="D100" s="3">
        <f>SUM(D102:D104)</f>
        <v>24458.9</v>
      </c>
      <c r="E100" s="3">
        <f t="shared" ref="E100:K100" si="28">SUM(E102:E104)</f>
        <v>24231.9</v>
      </c>
      <c r="F100" s="3">
        <f t="shared" si="28"/>
        <v>24458.9</v>
      </c>
      <c r="G100" s="3">
        <f t="shared" si="28"/>
        <v>24231.9</v>
      </c>
      <c r="H100" s="3">
        <f t="shared" si="28"/>
        <v>0</v>
      </c>
      <c r="I100" s="3">
        <f t="shared" si="28"/>
        <v>0</v>
      </c>
      <c r="J100" s="3">
        <f t="shared" si="28"/>
        <v>0</v>
      </c>
      <c r="K100" s="3">
        <f t="shared" si="28"/>
        <v>0</v>
      </c>
    </row>
    <row r="101" spans="1:11" x14ac:dyDescent="0.25">
      <c r="A101" s="37"/>
      <c r="B101" s="1" t="s">
        <v>6</v>
      </c>
      <c r="C101" s="2"/>
      <c r="D101" s="3"/>
      <c r="E101" s="3"/>
      <c r="F101" s="3"/>
      <c r="G101" s="3"/>
      <c r="H101" s="3"/>
      <c r="I101" s="3"/>
      <c r="J101" s="3"/>
      <c r="K101" s="3"/>
    </row>
    <row r="102" spans="1:11" ht="31.5" x14ac:dyDescent="0.25">
      <c r="A102" s="37"/>
      <c r="B102" s="1" t="s">
        <v>88</v>
      </c>
      <c r="C102" s="2" t="s">
        <v>18</v>
      </c>
      <c r="D102" s="3">
        <f t="shared" ref="D102" si="29">F102+H102+J102</f>
        <v>0</v>
      </c>
      <c r="E102" s="3">
        <f>G102+I102+K102</f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</row>
    <row r="103" spans="1:11" ht="31.5" x14ac:dyDescent="0.25">
      <c r="A103" s="37"/>
      <c r="B103" s="1" t="s">
        <v>61</v>
      </c>
      <c r="C103" s="2" t="s">
        <v>18</v>
      </c>
      <c r="D103" s="3">
        <f t="shared" si="6"/>
        <v>24458.9</v>
      </c>
      <c r="E103" s="3">
        <f>G103+I103+K103</f>
        <v>24231.9</v>
      </c>
      <c r="F103" s="3">
        <v>24458.9</v>
      </c>
      <c r="G103" s="3">
        <v>24231.9</v>
      </c>
      <c r="H103" s="3">
        <v>0</v>
      </c>
      <c r="I103" s="3">
        <v>0</v>
      </c>
      <c r="J103" s="3">
        <v>0</v>
      </c>
      <c r="K103" s="3">
        <v>0</v>
      </c>
    </row>
    <row r="104" spans="1:11" ht="47.25" x14ac:dyDescent="0.25">
      <c r="A104" s="38"/>
      <c r="B104" s="1" t="s">
        <v>16</v>
      </c>
      <c r="C104" s="2" t="s">
        <v>18</v>
      </c>
      <c r="D104" s="3">
        <f t="shared" si="6"/>
        <v>0</v>
      </c>
      <c r="E104" s="3">
        <f t="shared" si="6"/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</row>
    <row r="105" spans="1:11" ht="47.25" x14ac:dyDescent="0.25">
      <c r="A105" s="36">
        <v>14</v>
      </c>
      <c r="B105" s="1" t="s">
        <v>81</v>
      </c>
      <c r="C105" s="2" t="s">
        <v>17</v>
      </c>
      <c r="D105" s="3">
        <f>SUM(D107:D108)</f>
        <v>24</v>
      </c>
      <c r="E105" s="3">
        <f t="shared" ref="E105:K105" si="30">SUM(E107:E108)</f>
        <v>24</v>
      </c>
      <c r="F105" s="3">
        <f t="shared" si="30"/>
        <v>24</v>
      </c>
      <c r="G105" s="3">
        <f t="shared" si="30"/>
        <v>24</v>
      </c>
      <c r="H105" s="3">
        <f t="shared" si="30"/>
        <v>0</v>
      </c>
      <c r="I105" s="3">
        <f t="shared" si="30"/>
        <v>0</v>
      </c>
      <c r="J105" s="3">
        <f t="shared" si="30"/>
        <v>0</v>
      </c>
      <c r="K105" s="3">
        <f t="shared" si="30"/>
        <v>0</v>
      </c>
    </row>
    <row r="106" spans="1:11" ht="19.5" customHeight="1" x14ac:dyDescent="0.25">
      <c r="A106" s="37"/>
      <c r="B106" s="1" t="s">
        <v>21</v>
      </c>
      <c r="C106" s="2"/>
      <c r="D106" s="3"/>
      <c r="E106" s="3"/>
      <c r="F106" s="3"/>
      <c r="G106" s="3"/>
      <c r="H106" s="3"/>
      <c r="I106" s="3"/>
      <c r="J106" s="3"/>
      <c r="K106" s="3"/>
    </row>
    <row r="107" spans="1:11" ht="30" customHeight="1" x14ac:dyDescent="0.25">
      <c r="A107" s="37"/>
      <c r="B107" s="1" t="s">
        <v>46</v>
      </c>
      <c r="C107" s="2" t="s">
        <v>17</v>
      </c>
      <c r="D107" s="3">
        <f t="shared" si="6"/>
        <v>24</v>
      </c>
      <c r="E107" s="3">
        <f t="shared" si="6"/>
        <v>24</v>
      </c>
      <c r="F107" s="3">
        <v>24</v>
      </c>
      <c r="G107" s="3">
        <v>24</v>
      </c>
      <c r="H107" s="3">
        <v>0</v>
      </c>
      <c r="I107" s="3">
        <v>0</v>
      </c>
      <c r="J107" s="3">
        <v>0</v>
      </c>
      <c r="K107" s="3">
        <v>0</v>
      </c>
    </row>
    <row r="108" spans="1:11" ht="31.5" x14ac:dyDescent="0.25">
      <c r="A108" s="38"/>
      <c r="B108" s="1" t="s">
        <v>62</v>
      </c>
      <c r="C108" s="2" t="s">
        <v>17</v>
      </c>
      <c r="D108" s="3">
        <f t="shared" si="6"/>
        <v>0</v>
      </c>
      <c r="E108" s="3">
        <f t="shared" si="6"/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</row>
    <row r="109" spans="1:11" ht="63" x14ac:dyDescent="0.25">
      <c r="A109" s="36">
        <v>15</v>
      </c>
      <c r="B109" s="31" t="s">
        <v>82</v>
      </c>
      <c r="C109" s="2" t="s">
        <v>50</v>
      </c>
      <c r="D109" s="3">
        <f>F109+H109+J109</f>
        <v>26781.5</v>
      </c>
      <c r="E109" s="3">
        <f>G109+I109+K109</f>
        <v>26569.1</v>
      </c>
      <c r="F109" s="3">
        <f t="shared" ref="F109:K109" si="31">F111+F112+F113+F114</f>
        <v>26781.5</v>
      </c>
      <c r="G109" s="3">
        <f t="shared" si="31"/>
        <v>26569.1</v>
      </c>
      <c r="H109" s="3">
        <f t="shared" si="31"/>
        <v>0</v>
      </c>
      <c r="I109" s="3">
        <f t="shared" si="31"/>
        <v>0</v>
      </c>
      <c r="J109" s="3">
        <f>J111+J112+J113+J114</f>
        <v>0</v>
      </c>
      <c r="K109" s="3">
        <f t="shared" si="31"/>
        <v>0</v>
      </c>
    </row>
    <row r="110" spans="1:11" ht="25.5" customHeight="1" x14ac:dyDescent="0.25">
      <c r="A110" s="37"/>
      <c r="B110" s="31" t="s">
        <v>6</v>
      </c>
      <c r="C110" s="2"/>
      <c r="D110" s="3"/>
      <c r="E110" s="3"/>
      <c r="F110" s="3"/>
      <c r="G110" s="3"/>
      <c r="H110" s="3"/>
      <c r="I110" s="3"/>
      <c r="J110" s="3"/>
      <c r="K110" s="3"/>
    </row>
    <row r="111" spans="1:11" ht="78.75" x14ac:dyDescent="0.25">
      <c r="A111" s="37"/>
      <c r="B111" s="31" t="s">
        <v>51</v>
      </c>
      <c r="C111" s="2" t="s">
        <v>50</v>
      </c>
      <c r="D111" s="3">
        <f t="shared" si="6"/>
        <v>0</v>
      </c>
      <c r="E111" s="3">
        <f t="shared" si="6"/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</row>
    <row r="112" spans="1:11" ht="94.5" x14ac:dyDescent="0.25">
      <c r="A112" s="37"/>
      <c r="B112" s="31" t="s">
        <v>52</v>
      </c>
      <c r="C112" s="2" t="s">
        <v>50</v>
      </c>
      <c r="D112" s="3">
        <f t="shared" si="6"/>
        <v>6575.6</v>
      </c>
      <c r="E112" s="3">
        <f t="shared" si="6"/>
        <v>6527.3</v>
      </c>
      <c r="F112" s="3">
        <v>6575.6</v>
      </c>
      <c r="G112" s="3">
        <v>6527.3</v>
      </c>
      <c r="H112" s="3">
        <v>0</v>
      </c>
      <c r="I112" s="3">
        <v>0</v>
      </c>
      <c r="J112" s="3">
        <v>0</v>
      </c>
      <c r="K112" s="3">
        <v>0</v>
      </c>
    </row>
    <row r="113" spans="1:12" ht="47.25" x14ac:dyDescent="0.25">
      <c r="A113" s="37"/>
      <c r="B113" s="31" t="s">
        <v>53</v>
      </c>
      <c r="C113" s="2" t="s">
        <v>50</v>
      </c>
      <c r="D113" s="3">
        <f t="shared" si="6"/>
        <v>20205.900000000001</v>
      </c>
      <c r="E113" s="3">
        <f t="shared" si="6"/>
        <v>20041.8</v>
      </c>
      <c r="F113" s="3">
        <v>20205.900000000001</v>
      </c>
      <c r="G113" s="3">
        <v>20041.8</v>
      </c>
      <c r="H113" s="3">
        <v>0</v>
      </c>
      <c r="I113" s="3">
        <v>0</v>
      </c>
      <c r="J113" s="3">
        <v>0</v>
      </c>
      <c r="K113" s="3">
        <v>0</v>
      </c>
    </row>
    <row r="114" spans="1:12" s="7" customFormat="1" ht="78.75" x14ac:dyDescent="0.25">
      <c r="A114" s="37"/>
      <c r="B114" s="31" t="s">
        <v>54</v>
      </c>
      <c r="C114" s="2" t="s">
        <v>50</v>
      </c>
      <c r="D114" s="3">
        <f t="shared" si="6"/>
        <v>0</v>
      </c>
      <c r="E114" s="3">
        <f t="shared" si="6"/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8"/>
    </row>
    <row r="115" spans="1:12" ht="47.25" x14ac:dyDescent="0.25">
      <c r="A115" s="38"/>
      <c r="B115" s="32" t="s">
        <v>110</v>
      </c>
      <c r="C115" s="2" t="s">
        <v>50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6"/>
    </row>
    <row r="116" spans="1:12" ht="31.15" customHeight="1" x14ac:dyDescent="0.25">
      <c r="A116" s="50">
        <v>16</v>
      </c>
      <c r="B116" s="26" t="s">
        <v>111</v>
      </c>
      <c r="C116" s="16" t="s">
        <v>17</v>
      </c>
      <c r="D116" s="22">
        <f>F116+H116+J116</f>
        <v>64888.7</v>
      </c>
      <c r="E116" s="22">
        <f t="shared" ref="D116:E120" si="32">G116+I116+K116</f>
        <v>59047.799999999996</v>
      </c>
      <c r="F116" s="22">
        <f>F118+F119+F120</f>
        <v>37396.699999999997</v>
      </c>
      <c r="G116" s="22">
        <f t="shared" ref="G116:K116" si="33">G118+G119+G120</f>
        <v>31641.200000000001</v>
      </c>
      <c r="H116" s="22">
        <f t="shared" si="33"/>
        <v>14847.1</v>
      </c>
      <c r="I116" s="22">
        <f t="shared" si="33"/>
        <v>14847</v>
      </c>
      <c r="J116" s="22">
        <f t="shared" si="33"/>
        <v>12644.9</v>
      </c>
      <c r="K116" s="22">
        <f t="shared" si="33"/>
        <v>12559.6</v>
      </c>
    </row>
    <row r="117" spans="1:12" s="23" customFormat="1" x14ac:dyDescent="0.25">
      <c r="A117" s="51"/>
      <c r="B117" s="17" t="s">
        <v>21</v>
      </c>
      <c r="C117" s="2"/>
      <c r="D117" s="3"/>
      <c r="E117" s="3"/>
      <c r="F117" s="3"/>
      <c r="G117" s="3"/>
      <c r="H117" s="3"/>
      <c r="I117" s="3"/>
      <c r="J117" s="3"/>
      <c r="K117" s="3"/>
    </row>
    <row r="118" spans="1:12" s="23" customFormat="1" ht="47.25" x14ac:dyDescent="0.25">
      <c r="A118" s="51"/>
      <c r="B118" s="17" t="s">
        <v>102</v>
      </c>
      <c r="C118" s="2" t="s">
        <v>17</v>
      </c>
      <c r="D118" s="3">
        <f t="shared" si="32"/>
        <v>35314.6</v>
      </c>
      <c r="E118" s="3">
        <f t="shared" si="32"/>
        <v>30764.3</v>
      </c>
      <c r="F118" s="3">
        <v>35314.6</v>
      </c>
      <c r="G118" s="3">
        <v>30764.3</v>
      </c>
      <c r="H118" s="3">
        <v>0</v>
      </c>
      <c r="I118" s="3">
        <v>0</v>
      </c>
      <c r="J118" s="3">
        <v>0</v>
      </c>
      <c r="K118" s="3">
        <v>0</v>
      </c>
    </row>
    <row r="119" spans="1:12" ht="21" customHeight="1" x14ac:dyDescent="0.25">
      <c r="A119" s="51"/>
      <c r="B119" s="1" t="s">
        <v>71</v>
      </c>
      <c r="C119" s="2" t="s">
        <v>17</v>
      </c>
      <c r="D119" s="3">
        <f t="shared" si="32"/>
        <v>15039.1</v>
      </c>
      <c r="E119" s="3">
        <f t="shared" si="32"/>
        <v>13838.9</v>
      </c>
      <c r="F119" s="3">
        <v>1338.5</v>
      </c>
      <c r="G119" s="3">
        <v>138.4</v>
      </c>
      <c r="H119" s="3">
        <v>10836.1</v>
      </c>
      <c r="I119" s="3">
        <v>10836</v>
      </c>
      <c r="J119" s="3">
        <v>2864.5</v>
      </c>
      <c r="K119" s="3">
        <v>2864.5</v>
      </c>
    </row>
    <row r="120" spans="1:12" ht="31.5" x14ac:dyDescent="0.25">
      <c r="A120" s="52"/>
      <c r="B120" s="1" t="s">
        <v>104</v>
      </c>
      <c r="C120" s="2" t="s">
        <v>17</v>
      </c>
      <c r="D120" s="3">
        <f t="shared" si="32"/>
        <v>14535</v>
      </c>
      <c r="E120" s="3">
        <f t="shared" si="32"/>
        <v>14444.6</v>
      </c>
      <c r="F120" s="3">
        <v>743.6</v>
      </c>
      <c r="G120" s="3">
        <v>738.5</v>
      </c>
      <c r="H120" s="3">
        <v>4011</v>
      </c>
      <c r="I120" s="3">
        <v>4011</v>
      </c>
      <c r="J120" s="3">
        <v>9780.4</v>
      </c>
      <c r="K120" s="3">
        <v>9695.1</v>
      </c>
    </row>
    <row r="121" spans="1:12" x14ac:dyDescent="0.25">
      <c r="A121" s="4"/>
      <c r="B121" s="33" t="s">
        <v>11</v>
      </c>
      <c r="C121" s="4" t="s">
        <v>19</v>
      </c>
      <c r="D121" s="34">
        <f>+F121+H121+J121</f>
        <v>3515829.2000000011</v>
      </c>
      <c r="E121" s="34">
        <f>G121+I121+K121</f>
        <v>3319970.7</v>
      </c>
      <c r="F121" s="34">
        <f t="shared" ref="F121:K121" si="34">F12+F20+F24+F33+F45+F55+F60+F69+F73+F83+F87+F93+F100+F105+F109+F116</f>
        <v>1085353.6000000001</v>
      </c>
      <c r="G121" s="34">
        <f t="shared" si="34"/>
        <v>1026504.2</v>
      </c>
      <c r="H121" s="34">
        <f t="shared" si="34"/>
        <v>2233997.4000000008</v>
      </c>
      <c r="I121" s="34">
        <f t="shared" si="34"/>
        <v>2097689.5</v>
      </c>
      <c r="J121" s="34">
        <f t="shared" si="34"/>
        <v>196478.2</v>
      </c>
      <c r="K121" s="34">
        <f t="shared" si="34"/>
        <v>195777</v>
      </c>
    </row>
    <row r="122" spans="1:12" ht="50.25" customHeight="1" x14ac:dyDescent="0.25">
      <c r="A122" s="5"/>
      <c r="B122" s="5"/>
      <c r="D122" s="11"/>
      <c r="E122" s="10"/>
      <c r="F122" s="10"/>
      <c r="G122" s="10"/>
      <c r="H122" s="10"/>
      <c r="I122" s="10"/>
      <c r="J122" s="10"/>
      <c r="K122" s="10"/>
    </row>
    <row r="123" spans="1:12" x14ac:dyDescent="0.25">
      <c r="A123" s="39"/>
      <c r="B123" s="39"/>
    </row>
    <row r="124" spans="1:12" x14ac:dyDescent="0.25">
      <c r="B124" s="5"/>
      <c r="D124" s="14"/>
    </row>
    <row r="126" spans="1:12" x14ac:dyDescent="0.25">
      <c r="A126" s="39"/>
      <c r="B126" s="39"/>
    </row>
    <row r="127" spans="1:12" x14ac:dyDescent="0.25">
      <c r="A127" s="39"/>
      <c r="B127" s="39"/>
    </row>
  </sheetData>
  <mergeCells count="36">
    <mergeCell ref="A93:A99"/>
    <mergeCell ref="A100:A104"/>
    <mergeCell ref="A105:A108"/>
    <mergeCell ref="A109:A115"/>
    <mergeCell ref="A116:A120"/>
    <mergeCell ref="A60:A68"/>
    <mergeCell ref="A69:A72"/>
    <mergeCell ref="A73:A82"/>
    <mergeCell ref="A83:A86"/>
    <mergeCell ref="A87:A92"/>
    <mergeCell ref="A20:A23"/>
    <mergeCell ref="A24:A32"/>
    <mergeCell ref="A33:A44"/>
    <mergeCell ref="A45:A54"/>
    <mergeCell ref="A55:A59"/>
    <mergeCell ref="A12:A13"/>
    <mergeCell ref="A127:B127"/>
    <mergeCell ref="A126:B126"/>
    <mergeCell ref="A123:B123"/>
    <mergeCell ref="A1:K1"/>
    <mergeCell ref="A3:K3"/>
    <mergeCell ref="A4:K4"/>
    <mergeCell ref="B2:K2"/>
    <mergeCell ref="A5:K5"/>
    <mergeCell ref="A6:K6"/>
    <mergeCell ref="F9:G9"/>
    <mergeCell ref="C7:C10"/>
    <mergeCell ref="J9:K9"/>
    <mergeCell ref="D8:E8"/>
    <mergeCell ref="D9:D10"/>
    <mergeCell ref="E9:E10"/>
    <mergeCell ref="A7:A10"/>
    <mergeCell ref="B7:B10"/>
    <mergeCell ref="D7:K7"/>
    <mergeCell ref="F8:K8"/>
    <mergeCell ref="H9:I9"/>
  </mergeCells>
  <pageMargins left="1.1811023622047245" right="0.59055118110236227" top="0.78740157480314965" bottom="0.78740157480314965" header="0.31496062992125984" footer="0.31496062992125984"/>
  <pageSetup paperSize="9" scale="69" fitToHeight="0" orientation="landscape" r:id="rId1"/>
  <headerFooter differentFirst="1">
    <oddHeader>&amp;C&amp;P</oddHead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lapkova</dc:creator>
  <cp:lastModifiedBy>Елена В. Петрушенко</cp:lastModifiedBy>
  <cp:lastPrinted>2023-04-24T22:02:02Z</cp:lastPrinted>
  <dcterms:created xsi:type="dcterms:W3CDTF">2016-07-04T07:01:49Z</dcterms:created>
  <dcterms:modified xsi:type="dcterms:W3CDTF">2023-04-24T23:06:12Z</dcterms:modified>
</cp:coreProperties>
</file>