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H:\Бюджет на 2022-2024\ОТЧЕТЫ ОБ ИСПОЛНЕНИИ БЮДЖЕТА\Годовой отчет за 2022 год\Годовой отчет на сайт\Дополнительный материал по открытому бюджету\"/>
    </mc:Choice>
  </mc:AlternateContent>
  <xr:revisionPtr revIDLastSave="0" documentId="13_ncr:1_{9D2EA663-9345-49EC-B402-1D98304FD5F5}" xr6:coauthVersionLast="47" xr6:coauthVersionMax="47" xr10:uidLastSave="{00000000-0000-0000-0000-000000000000}"/>
  <bookViews>
    <workbookView xWindow="-120" yWindow="-120" windowWidth="29040" windowHeight="15840" xr2:uid="{00000000-000D-0000-FFFF-FFFF00000000}"/>
  </bookViews>
  <sheets>
    <sheet name="Доходы 2022" sheetId="5" r:id="rId1"/>
  </sheets>
  <definedNames>
    <definedName name="_xlnm.Print_Titles" localSheetId="0">'Доходы 2022'!$5:$5</definedName>
    <definedName name="_xlnm.Print_Area" localSheetId="0">'Доходы 2022'!$A$1:$H$196</definedName>
  </definedNames>
  <calcPr calcId="191029"/>
</workbook>
</file>

<file path=xl/calcChain.xml><?xml version="1.0" encoding="utf-8"?>
<calcChain xmlns="http://schemas.openxmlformats.org/spreadsheetml/2006/main">
  <c r="G87" i="5" l="1"/>
  <c r="F10" i="5" l="1"/>
  <c r="G132" i="5" l="1"/>
  <c r="F129" i="5"/>
  <c r="F111" i="5"/>
  <c r="F107" i="5"/>
  <c r="F105" i="5"/>
  <c r="F13" i="5"/>
  <c r="G192" i="5"/>
  <c r="D177" i="5"/>
  <c r="E177" i="5"/>
  <c r="C177" i="5"/>
  <c r="E73" i="5"/>
  <c r="D90" i="5" l="1"/>
  <c r="D190" i="5"/>
  <c r="E190" i="5"/>
  <c r="C190" i="5"/>
  <c r="G182" i="5"/>
  <c r="G180" i="5"/>
  <c r="F180" i="5"/>
  <c r="D181" i="5"/>
  <c r="E181" i="5"/>
  <c r="G144" i="5"/>
  <c r="D143" i="5"/>
  <c r="E143" i="5"/>
  <c r="C143" i="5"/>
  <c r="G32" i="5"/>
  <c r="E30" i="5"/>
  <c r="D30" i="5"/>
  <c r="C30" i="5"/>
  <c r="G181" i="5" l="1"/>
  <c r="F182" i="5"/>
  <c r="G143" i="5"/>
  <c r="C181" i="5"/>
  <c r="F181" i="5" s="1"/>
  <c r="C16" i="5"/>
  <c r="E189" i="5" l="1"/>
  <c r="E188" i="5" s="1"/>
  <c r="D189" i="5"/>
  <c r="D188" i="5" s="1"/>
  <c r="C189" i="5"/>
  <c r="C188" i="5" s="1"/>
  <c r="G184" i="5"/>
  <c r="F184" i="5"/>
  <c r="G175" i="5"/>
  <c r="G173" i="5"/>
  <c r="F173" i="5"/>
  <c r="G171" i="5"/>
  <c r="F171" i="5"/>
  <c r="G169" i="5"/>
  <c r="F169" i="5"/>
  <c r="G167" i="5"/>
  <c r="F167" i="5"/>
  <c r="G165" i="5"/>
  <c r="F165" i="5"/>
  <c r="G163" i="5"/>
  <c r="F163" i="5"/>
  <c r="G160" i="5"/>
  <c r="F160" i="5"/>
  <c r="G158" i="5"/>
  <c r="F158" i="5"/>
  <c r="G156" i="5"/>
  <c r="G154" i="5"/>
  <c r="G152" i="5"/>
  <c r="F152" i="5"/>
  <c r="G150" i="5"/>
  <c r="G148" i="5"/>
  <c r="F148" i="5"/>
  <c r="G146" i="5"/>
  <c r="G142" i="5"/>
  <c r="F142" i="5"/>
  <c r="G140" i="5"/>
  <c r="F140" i="5"/>
  <c r="G137" i="5"/>
  <c r="G130" i="5"/>
  <c r="G129" i="5"/>
  <c r="G124" i="5"/>
  <c r="G122" i="5"/>
  <c r="F122" i="5"/>
  <c r="G119" i="5"/>
  <c r="F119" i="5"/>
  <c r="G117" i="5"/>
  <c r="G115" i="5"/>
  <c r="F115" i="5"/>
  <c r="G113" i="5"/>
  <c r="F113" i="5"/>
  <c r="G111" i="5"/>
  <c r="G109" i="5"/>
  <c r="F109" i="5"/>
  <c r="G107" i="5"/>
  <c r="G103" i="5"/>
  <c r="F103" i="5"/>
  <c r="G101" i="5"/>
  <c r="F101" i="5"/>
  <c r="G99" i="5"/>
  <c r="F99" i="5"/>
  <c r="G97" i="5"/>
  <c r="F97" i="5"/>
  <c r="E22" i="5"/>
  <c r="D22" i="5"/>
  <c r="C22" i="5"/>
  <c r="E20" i="5"/>
  <c r="D20" i="5"/>
  <c r="C20" i="5"/>
  <c r="E18" i="5"/>
  <c r="D18" i="5"/>
  <c r="C18" i="5"/>
  <c r="E16" i="5"/>
  <c r="D16" i="5"/>
  <c r="C172" i="5"/>
  <c r="E174" i="5"/>
  <c r="D174" i="5"/>
  <c r="C174" i="5"/>
  <c r="E179" i="5"/>
  <c r="D179" i="5"/>
  <c r="E194" i="5"/>
  <c r="E193" i="5" s="1"/>
  <c r="D194" i="5"/>
  <c r="D193" i="5" s="1"/>
  <c r="C194" i="5"/>
  <c r="C193" i="5" s="1"/>
  <c r="E157" i="5"/>
  <c r="D157" i="5"/>
  <c r="E155" i="5"/>
  <c r="D155" i="5"/>
  <c r="E153" i="5"/>
  <c r="D153" i="5"/>
  <c r="C157" i="5"/>
  <c r="C155" i="5"/>
  <c r="C153" i="5"/>
  <c r="E149" i="5"/>
  <c r="D149" i="5"/>
  <c r="C149" i="5"/>
  <c r="E136" i="5"/>
  <c r="E135" i="5" s="1"/>
  <c r="D136" i="5"/>
  <c r="D135" i="5" s="1"/>
  <c r="C136" i="5"/>
  <c r="C135" i="5" s="1"/>
  <c r="E128" i="5"/>
  <c r="D128" i="5"/>
  <c r="C128" i="5"/>
  <c r="E126" i="5"/>
  <c r="D126" i="5"/>
  <c r="C126" i="5"/>
  <c r="E112" i="5"/>
  <c r="D112" i="5"/>
  <c r="C112" i="5"/>
  <c r="E114" i="5"/>
  <c r="D114" i="5"/>
  <c r="C114" i="5"/>
  <c r="E116" i="5"/>
  <c r="D116" i="5"/>
  <c r="C116" i="5"/>
  <c r="E110" i="5"/>
  <c r="D110" i="5"/>
  <c r="C110" i="5"/>
  <c r="E108" i="5"/>
  <c r="D108" i="5"/>
  <c r="C108" i="5"/>
  <c r="E106" i="5"/>
  <c r="D106" i="5"/>
  <c r="C106" i="5"/>
  <c r="E104" i="5"/>
  <c r="D104" i="5"/>
  <c r="C104" i="5"/>
  <c r="E102" i="5"/>
  <c r="D102" i="5"/>
  <c r="C102" i="5"/>
  <c r="E100" i="5"/>
  <c r="D100" i="5"/>
  <c r="C100" i="5"/>
  <c r="E98" i="5"/>
  <c r="D98" i="5"/>
  <c r="C98" i="5"/>
  <c r="E96" i="5"/>
  <c r="D96" i="5"/>
  <c r="C96" i="5"/>
  <c r="G65" i="5"/>
  <c r="E64" i="5"/>
  <c r="E63" i="5" s="1"/>
  <c r="D64" i="5"/>
  <c r="D63" i="5" s="1"/>
  <c r="C64" i="5"/>
  <c r="C63" i="5" s="1"/>
  <c r="E55" i="5"/>
  <c r="D55" i="5"/>
  <c r="C55" i="5"/>
  <c r="E46" i="5"/>
  <c r="D46" i="5"/>
  <c r="C46" i="5"/>
  <c r="C8" i="5"/>
  <c r="E8" i="5"/>
  <c r="D8" i="5"/>
  <c r="G13" i="5"/>
  <c r="F104" i="5" l="1"/>
  <c r="F128" i="5"/>
  <c r="F110" i="5"/>
  <c r="C95" i="5"/>
  <c r="D95" i="5"/>
  <c r="F106" i="5"/>
  <c r="E95" i="5"/>
  <c r="G179" i="5"/>
  <c r="G106" i="5"/>
  <c r="F114" i="5"/>
  <c r="G108" i="5"/>
  <c r="G128" i="5"/>
  <c r="G174" i="5"/>
  <c r="G153" i="5"/>
  <c r="G116" i="5"/>
  <c r="G96" i="5"/>
  <c r="G98" i="5"/>
  <c r="G114" i="5"/>
  <c r="G149" i="5"/>
  <c r="G110" i="5"/>
  <c r="F157" i="5"/>
  <c r="G157" i="5"/>
  <c r="G100" i="5"/>
  <c r="G112" i="5"/>
  <c r="G135" i="5"/>
  <c r="F98" i="5"/>
  <c r="G102" i="5"/>
  <c r="G155" i="5"/>
  <c r="G136" i="5"/>
  <c r="F96" i="5"/>
  <c r="F100" i="5"/>
  <c r="F112" i="5"/>
  <c r="F102" i="5"/>
  <c r="F108" i="5"/>
  <c r="D125" i="5"/>
  <c r="C125" i="5"/>
  <c r="E125" i="5"/>
  <c r="F125" i="5" s="1"/>
  <c r="G63" i="5"/>
  <c r="G64" i="5"/>
  <c r="G12" i="5"/>
  <c r="F12" i="5"/>
  <c r="G9" i="5"/>
  <c r="G10" i="5"/>
  <c r="G11" i="5"/>
  <c r="G17" i="5"/>
  <c r="G19" i="5"/>
  <c r="G21" i="5"/>
  <c r="G23" i="5"/>
  <c r="G27" i="5"/>
  <c r="G29" i="5"/>
  <c r="G31" i="5"/>
  <c r="G34" i="5"/>
  <c r="G36" i="5"/>
  <c r="G39" i="5"/>
  <c r="G41" i="5"/>
  <c r="G43" i="5"/>
  <c r="G44" i="5"/>
  <c r="G47" i="5"/>
  <c r="G49" i="5"/>
  <c r="G53" i="5"/>
  <c r="G56" i="5"/>
  <c r="G60" i="5"/>
  <c r="G62" i="5"/>
  <c r="G68" i="5"/>
  <c r="G71" i="5"/>
  <c r="G72" i="5"/>
  <c r="G74" i="5"/>
  <c r="G75" i="5"/>
  <c r="G76" i="5"/>
  <c r="G80" i="5"/>
  <c r="G83" i="5"/>
  <c r="G88" i="5"/>
  <c r="G91" i="5"/>
  <c r="G93" i="5"/>
  <c r="G187" i="5"/>
  <c r="G190" i="5"/>
  <c r="G191" i="5"/>
  <c r="G195" i="5"/>
  <c r="F9" i="5"/>
  <c r="F11" i="5"/>
  <c r="F17" i="5"/>
  <c r="F19" i="5"/>
  <c r="F21" i="5"/>
  <c r="F23" i="5"/>
  <c r="F27" i="5"/>
  <c r="F29" i="5"/>
  <c r="F31" i="5"/>
  <c r="F34" i="5"/>
  <c r="F36" i="5"/>
  <c r="F39" i="5"/>
  <c r="F41" i="5"/>
  <c r="F43" i="5"/>
  <c r="F44" i="5"/>
  <c r="F46" i="5"/>
  <c r="F47" i="5"/>
  <c r="F49" i="5"/>
  <c r="F53" i="5"/>
  <c r="F56" i="5"/>
  <c r="F60" i="5"/>
  <c r="F62" i="5"/>
  <c r="F68" i="5"/>
  <c r="F71" i="5"/>
  <c r="F72" i="5"/>
  <c r="F74" i="5"/>
  <c r="F76" i="5"/>
  <c r="F80" i="5"/>
  <c r="F88" i="5"/>
  <c r="F91" i="5"/>
  <c r="F93" i="5"/>
  <c r="E164" i="5"/>
  <c r="E123" i="5"/>
  <c r="E118" i="5"/>
  <c r="E131" i="5"/>
  <c r="E121" i="5"/>
  <c r="G46" i="5"/>
  <c r="D172" i="5"/>
  <c r="E172" i="5"/>
  <c r="C141" i="5"/>
  <c r="C131" i="5"/>
  <c r="C123" i="5"/>
  <c r="C121" i="5"/>
  <c r="D131" i="5"/>
  <c r="D118" i="5"/>
  <c r="D123" i="5"/>
  <c r="D121" i="5"/>
  <c r="G131" i="5" l="1"/>
  <c r="G121" i="5"/>
  <c r="G118" i="5"/>
  <c r="G123" i="5"/>
  <c r="G172" i="5"/>
  <c r="F172" i="5"/>
  <c r="F121" i="5"/>
  <c r="F95" i="5"/>
  <c r="G95" i="5"/>
  <c r="G125" i="5"/>
  <c r="F16" i="5"/>
  <c r="F18" i="5"/>
  <c r="C120" i="5"/>
  <c r="D120" i="5"/>
  <c r="D94" i="5" s="1"/>
  <c r="G22" i="5"/>
  <c r="D15" i="5"/>
  <c r="F20" i="5"/>
  <c r="C15" i="5"/>
  <c r="C14" i="5" s="1"/>
  <c r="G16" i="5"/>
  <c r="E15" i="5"/>
  <c r="G20" i="5"/>
  <c r="G18" i="5"/>
  <c r="F22" i="5"/>
  <c r="E120" i="5"/>
  <c r="E94" i="5" s="1"/>
  <c r="G94" i="5" s="1"/>
  <c r="D26" i="5"/>
  <c r="G120" i="5" l="1"/>
  <c r="D67" i="5"/>
  <c r="D66" i="5" s="1"/>
  <c r="E67" i="5"/>
  <c r="C67" i="5"/>
  <c r="E141" i="5"/>
  <c r="E183" i="5"/>
  <c r="E176" i="5" s="1"/>
  <c r="C179" i="5"/>
  <c r="D170" i="5"/>
  <c r="E170" i="5"/>
  <c r="C170" i="5"/>
  <c r="D168" i="5"/>
  <c r="E168" i="5"/>
  <c r="C168" i="5"/>
  <c r="F168" i="5" s="1"/>
  <c r="D166" i="5"/>
  <c r="E166" i="5"/>
  <c r="C166" i="5"/>
  <c r="D164" i="5"/>
  <c r="G164" i="5" s="1"/>
  <c r="C164" i="5"/>
  <c r="F164" i="5" s="1"/>
  <c r="D162" i="5"/>
  <c r="E162" i="5"/>
  <c r="C162" i="5"/>
  <c r="F162" i="5" s="1"/>
  <c r="F179" i="5" l="1"/>
  <c r="G162" i="5"/>
  <c r="E161" i="5"/>
  <c r="D161" i="5"/>
  <c r="F166" i="5"/>
  <c r="F170" i="5"/>
  <c r="G166" i="5"/>
  <c r="F141" i="5"/>
  <c r="G168" i="5"/>
  <c r="G170" i="5"/>
  <c r="C161" i="5"/>
  <c r="G193" i="5"/>
  <c r="G194" i="5"/>
  <c r="F67" i="5"/>
  <c r="G67" i="5"/>
  <c r="C66" i="5"/>
  <c r="E66" i="5"/>
  <c r="D183" i="5"/>
  <c r="C73" i="5"/>
  <c r="C70" i="5" s="1"/>
  <c r="D73" i="5"/>
  <c r="D70" i="5" s="1"/>
  <c r="D54" i="5"/>
  <c r="D48" i="5"/>
  <c r="E48" i="5"/>
  <c r="E28" i="5"/>
  <c r="E26" i="5"/>
  <c r="D28" i="5"/>
  <c r="D25" i="5" s="1"/>
  <c r="C26" i="5"/>
  <c r="G183" i="5" l="1"/>
  <c r="D176" i="5"/>
  <c r="F161" i="5"/>
  <c r="G161" i="5"/>
  <c r="E25" i="5"/>
  <c r="G176" i="5"/>
  <c r="G189" i="5"/>
  <c r="F26" i="5"/>
  <c r="G26" i="5"/>
  <c r="G28" i="5"/>
  <c r="F55" i="5"/>
  <c r="G55" i="5"/>
  <c r="F73" i="5"/>
  <c r="G73" i="5"/>
  <c r="G48" i="5"/>
  <c r="F66" i="5"/>
  <c r="G66" i="5"/>
  <c r="E54" i="5"/>
  <c r="E70" i="5"/>
  <c r="C183" i="5"/>
  <c r="C176" i="5" s="1"/>
  <c r="C48" i="5"/>
  <c r="F48" i="5" s="1"/>
  <c r="C38" i="5"/>
  <c r="C28" i="5"/>
  <c r="C25" i="5" s="1"/>
  <c r="F183" i="5" l="1"/>
  <c r="F176" i="5"/>
  <c r="G54" i="5"/>
  <c r="F28" i="5"/>
  <c r="G70" i="5"/>
  <c r="F70" i="5"/>
  <c r="F25" i="5"/>
  <c r="G25" i="5"/>
  <c r="C54" i="5"/>
  <c r="F54" i="5" s="1"/>
  <c r="C45" i="5"/>
  <c r="D45" i="5"/>
  <c r="E45" i="5"/>
  <c r="F45" i="5" l="1"/>
  <c r="F8" i="5"/>
  <c r="G8" i="5"/>
  <c r="G45" i="5"/>
  <c r="D151" i="5"/>
  <c r="E151" i="5"/>
  <c r="C151" i="5"/>
  <c r="G151" i="5" l="1"/>
  <c r="F151" i="5"/>
  <c r="D42" i="5"/>
  <c r="E42" i="5"/>
  <c r="C42" i="5"/>
  <c r="F42" i="5" l="1"/>
  <c r="G42" i="5"/>
  <c r="D79" i="5"/>
  <c r="D147" i="5" l="1"/>
  <c r="E147" i="5"/>
  <c r="C147" i="5"/>
  <c r="D141" i="5"/>
  <c r="D139" i="5"/>
  <c r="E139" i="5"/>
  <c r="C139" i="5"/>
  <c r="E159" i="5"/>
  <c r="D159" i="5"/>
  <c r="C159" i="5"/>
  <c r="G141" i="5" l="1"/>
  <c r="G147" i="5"/>
  <c r="F159" i="5"/>
  <c r="F147" i="5"/>
  <c r="G139" i="5"/>
  <c r="F139" i="5"/>
  <c r="G159" i="5"/>
  <c r="G15" i="5"/>
  <c r="F15" i="5"/>
  <c r="C118" i="5"/>
  <c r="C94" i="5" s="1"/>
  <c r="F118" i="5" l="1"/>
  <c r="E186" i="5"/>
  <c r="E185" i="5" s="1"/>
  <c r="D186" i="5"/>
  <c r="C186" i="5"/>
  <c r="C185" i="5" s="1"/>
  <c r="E145" i="5"/>
  <c r="D145" i="5"/>
  <c r="C145" i="5"/>
  <c r="C138" i="5" s="1"/>
  <c r="C134" i="5" s="1"/>
  <c r="E92" i="5"/>
  <c r="D92" i="5"/>
  <c r="C92" i="5"/>
  <c r="E90" i="5"/>
  <c r="C90" i="5"/>
  <c r="E86" i="5"/>
  <c r="D86" i="5"/>
  <c r="D85" i="5" s="1"/>
  <c r="C86" i="5"/>
  <c r="C85" i="5" s="1"/>
  <c r="E82" i="5"/>
  <c r="D82" i="5"/>
  <c r="D81" i="5" s="1"/>
  <c r="C82" i="5"/>
  <c r="C81" i="5" s="1"/>
  <c r="E79" i="5"/>
  <c r="D78" i="5"/>
  <c r="C79" i="5"/>
  <c r="C78" i="5" s="1"/>
  <c r="D69" i="5"/>
  <c r="C69" i="5"/>
  <c r="E61" i="5"/>
  <c r="D61" i="5"/>
  <c r="C61" i="5"/>
  <c r="E59" i="5"/>
  <c r="D59" i="5"/>
  <c r="C59" i="5"/>
  <c r="E52" i="5"/>
  <c r="D52" i="5"/>
  <c r="D51" i="5" s="1"/>
  <c r="C52" i="5"/>
  <c r="C51" i="5" s="1"/>
  <c r="E40" i="5"/>
  <c r="D40" i="5"/>
  <c r="C40" i="5"/>
  <c r="C37" i="5" s="1"/>
  <c r="E38" i="5"/>
  <c r="D38" i="5"/>
  <c r="E35" i="5"/>
  <c r="D35" i="5"/>
  <c r="C35" i="5"/>
  <c r="E33" i="5"/>
  <c r="D33" i="5"/>
  <c r="C33" i="5"/>
  <c r="E14" i="5"/>
  <c r="D14" i="5"/>
  <c r="D7" i="5"/>
  <c r="D138" i="5" l="1"/>
  <c r="D134" i="5" s="1"/>
  <c r="G86" i="5"/>
  <c r="E85" i="5"/>
  <c r="E138" i="5"/>
  <c r="F138" i="5" s="1"/>
  <c r="E58" i="5"/>
  <c r="E57" i="5" s="1"/>
  <c r="C58" i="5"/>
  <c r="C57" i="5" s="1"/>
  <c r="D58" i="5"/>
  <c r="D57" i="5" s="1"/>
  <c r="G145" i="5"/>
  <c r="C133" i="5"/>
  <c r="C77" i="5"/>
  <c r="D77" i="5"/>
  <c r="E24" i="5"/>
  <c r="E37" i="5"/>
  <c r="D37" i="5"/>
  <c r="D24" i="5"/>
  <c r="C24" i="5"/>
  <c r="F40" i="5"/>
  <c r="G40" i="5"/>
  <c r="G79" i="5"/>
  <c r="F79" i="5"/>
  <c r="G186" i="5"/>
  <c r="F90" i="5"/>
  <c r="G90" i="5"/>
  <c r="F33" i="5"/>
  <c r="G33" i="5"/>
  <c r="F61" i="5"/>
  <c r="G61" i="5"/>
  <c r="G82" i="5"/>
  <c r="F94" i="5"/>
  <c r="F59" i="5"/>
  <c r="G59" i="5"/>
  <c r="G14" i="5"/>
  <c r="F14" i="5"/>
  <c r="F35" i="5"/>
  <c r="G35" i="5"/>
  <c r="F52" i="5"/>
  <c r="G52" i="5"/>
  <c r="G30" i="5"/>
  <c r="F30" i="5"/>
  <c r="G38" i="5"/>
  <c r="F38" i="5"/>
  <c r="G92" i="5"/>
  <c r="F92" i="5"/>
  <c r="D185" i="5"/>
  <c r="E81" i="5"/>
  <c r="C89" i="5"/>
  <c r="C84" i="5" s="1"/>
  <c r="E89" i="5"/>
  <c r="D89" i="5"/>
  <c r="D84" i="5" s="1"/>
  <c r="E7" i="5"/>
  <c r="C7" i="5"/>
  <c r="E78" i="5"/>
  <c r="E69" i="5"/>
  <c r="G188" i="5"/>
  <c r="E134" i="5" l="1"/>
  <c r="G85" i="5"/>
  <c r="E84" i="5"/>
  <c r="G138" i="5"/>
  <c r="E77" i="5"/>
  <c r="G81" i="5"/>
  <c r="G69" i="5"/>
  <c r="F69" i="5"/>
  <c r="G185" i="5"/>
  <c r="G7" i="5"/>
  <c r="F7" i="5"/>
  <c r="F89" i="5"/>
  <c r="G89" i="5"/>
  <c r="F58" i="5"/>
  <c r="G58" i="5"/>
  <c r="G78" i="5"/>
  <c r="F78" i="5"/>
  <c r="C50" i="5"/>
  <c r="G134" i="5" l="1"/>
  <c r="F134" i="5"/>
  <c r="C6" i="5"/>
  <c r="C196" i="5" s="1"/>
  <c r="D50" i="5"/>
  <c r="D6" i="5"/>
  <c r="F84" i="5"/>
  <c r="G24" i="5"/>
  <c r="F24" i="5"/>
  <c r="G84" i="5"/>
  <c r="F37" i="5"/>
  <c r="G37" i="5" l="1"/>
  <c r="E133" i="5"/>
  <c r="G77" i="5"/>
  <c r="F57" i="5"/>
  <c r="G57" i="5"/>
  <c r="D133" i="5"/>
  <c r="D196" i="5" s="1"/>
  <c r="E51" i="5"/>
  <c r="E50" i="5" l="1"/>
  <c r="E6" i="5"/>
  <c r="G133" i="5"/>
  <c r="F133" i="5"/>
  <c r="F51" i="5"/>
  <c r="G51" i="5"/>
  <c r="E196" i="5" l="1"/>
  <c r="F196" i="5" s="1"/>
  <c r="F6" i="5"/>
  <c r="F50" i="5"/>
  <c r="G50" i="5"/>
  <c r="G6" i="5"/>
  <c r="G196" i="5" l="1"/>
</calcChain>
</file>

<file path=xl/sharedStrings.xml><?xml version="1.0" encoding="utf-8"?>
<sst xmlns="http://schemas.openxmlformats.org/spreadsheetml/2006/main" count="487" uniqueCount="433">
  <si>
    <t>НАЛОГОВЫЕ И НЕНАЛОГОВЫЕ ДОХОДЫ</t>
  </si>
  <si>
    <t>НАЛОГИ НА ПРИБЫЛЬ, ДОХОДЫ</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</si>
  <si>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</si>
  <si>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</si>
  <si>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Акцизы по подакцизным товарам (продукции), производимым на территории Российской Федерации</t>
  </si>
  <si>
    <t>НАЛОГИ НА СОВОКУПНЫЙ ДОХОД</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</si>
  <si>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</si>
  <si>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</si>
  <si>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</si>
  <si>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</si>
  <si>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НАЛОГИ НА ИМУЩЕСТВО</t>
  </si>
  <si>
    <t>Налог на имущество физических лиц</t>
  </si>
  <si>
    <t>Налог на имущество организаций</t>
  </si>
  <si>
    <t>Транспортный налог с организаций</t>
  </si>
  <si>
    <t>Транспортный налог с физических лиц</t>
  </si>
  <si>
    <t>Земельный налог с организаций</t>
  </si>
  <si>
    <t>Земельный налог с физических лиц</t>
  </si>
  <si>
    <t>ГОСУДАРСТВЕННАЯ ПОШЛИНА</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</si>
  <si>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</si>
  <si>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</si>
  <si>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от сдачи в аренду имущества, составляющего казну городских округов (за исключением земельных участков)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</si>
  <si>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</si>
  <si>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</si>
  <si>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Прочие доходы от оказания платных услуг (работ) получателями средств бюджетов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</si>
  <si>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</si>
  <si>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</si>
  <si>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Доходы от реализации иного имущества, находящегося в собственности городских округов (за исключением имущества муниципальных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</si>
  <si>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</si>
  <si>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</si>
  <si>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ШТРАФЫ, САНКЦИИ, ВОЗМЕЩЕНИЕ УЩЕРБА</t>
  </si>
  <si>
    <t xml:space="preserve">БЕЗВОЗМЕЗДНЫЕ ПОСТУПЛЕНИЯ </t>
  </si>
  <si>
    <t>Дотации бюджетам городских округов на поддержку мер по обеспечению сбалансированности бюджетов</t>
  </si>
  <si>
    <t>Иные межбюджетные трансферты</t>
  </si>
  <si>
    <t>Доходы бюджетов городских округов от возврата бюджетными учреждениями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</si>
  <si>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городских округов</t>
  </si>
  <si>
    <t>ИТОГО ДОХОДОВ</t>
  </si>
  <si>
    <t xml:space="preserve">Код вида доходов </t>
  </si>
  <si>
    <t>Налог, взимаемый  с налогоплательщиков, выбравших  в качестве объекта налогообложения доходы</t>
  </si>
  <si>
    <t>Налог на имущество физических лиц, взимаемый по ставкам, применяемым к объектам налогообложения, расположенным в границах городских округов</t>
  </si>
  <si>
    <t>Налог на имущество организаций по имуществу, не входящему в Единую систему газоснабжения</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</si>
  <si>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</si>
  <si>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</si>
  <si>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Плата за выбросы загрязняющих веществ в атмосферный воздух стационарными объектами</t>
  </si>
  <si>
    <t>Плата за выбросы загрязняющих веществ в водные объекты</t>
  </si>
  <si>
    <t>Плата за выбросы загрязняющих веществ, образующихся при сжигании на факельных установках и (или) рассеивании попутного нефтяного газа</t>
  </si>
  <si>
    <t>Налог на доходы физических лиц</t>
  </si>
  <si>
    <t>Налог, взимаемый в связи с применением патентной системы налогообложения, зачисляемый в бюджеты городских округов</t>
  </si>
  <si>
    <t>Транспортный налог</t>
  </si>
  <si>
    <t>Земельный налог</t>
  </si>
  <si>
    <t>Государственная пошлина по делам, рассматриваемым в судах общей юрисдикции, мировыми судьями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</si>
  <si>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</si>
  <si>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</si>
  <si>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от сдачи в аренду имущества, составляющего государственную (муниципальную) казну (за исключением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</si>
  <si>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</si>
  <si>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</si>
  <si>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ОКАЗАНИЯ ПЛАТНЫХ УСЛУГ (РАБОТ) И КОМПЕНСАЦИИ ЗАТРАТ ГОСУДАРСТВА</t>
  </si>
  <si>
    <t>Доходы от оказания платных услуг (работ)</t>
  </si>
  <si>
    <t>Прочие доходы от оказания платных услуг (работ)</t>
  </si>
  <si>
    <t xml:space="preserve">Доходы от компенсации затрат государства </t>
  </si>
  <si>
    <t xml:space="preserve">Прочие доходы от компенсации затрат государства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</si>
  <si>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</si>
  <si>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</si>
  <si>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</si>
  <si>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</si>
  <si>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</si>
  <si>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</si>
  <si>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</si>
  <si>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Субсидии бюджетам городских округов на реализацию федеральных целевых программ</t>
  </si>
  <si>
    <t>Прочие субсидии</t>
  </si>
  <si>
    <t>Субвенции бюджетам бюджетной системы Российской Федерации</t>
  </si>
  <si>
    <t>Субвенции бюджетам городских округов на выполнение передаваемых полномочий субъектов Российской Федерации</t>
  </si>
  <si>
    <t>Прочие межбюджетные трансферты, передаваемые бюджетам городских округов</t>
  </si>
  <si>
    <t>Доходы бюджетов городских округов от возврата организациями остатков субсидий прошлых лет</t>
  </si>
  <si>
    <t>1 00 00000 00</t>
  </si>
  <si>
    <t xml:space="preserve"> 1 01 00000 00 </t>
  </si>
  <si>
    <t>1 01 02000 01</t>
  </si>
  <si>
    <t>1 01 02010 01</t>
  </si>
  <si>
    <t xml:space="preserve">1 01 02020 01 </t>
  </si>
  <si>
    <t xml:space="preserve">1 01 02030 01 </t>
  </si>
  <si>
    <t>1 01 02040 01</t>
  </si>
  <si>
    <t xml:space="preserve">1 03 00000 00 </t>
  </si>
  <si>
    <t xml:space="preserve">1 03 02000 01 </t>
  </si>
  <si>
    <t xml:space="preserve"> 1 05 01010 01</t>
  </si>
  <si>
    <t xml:space="preserve"> 1 05 01011 01 </t>
  </si>
  <si>
    <t xml:space="preserve"> 1 05 01020 01 </t>
  </si>
  <si>
    <t xml:space="preserve"> 1 05 01021 01 </t>
  </si>
  <si>
    <t xml:space="preserve">1 05 02000 02 </t>
  </si>
  <si>
    <t xml:space="preserve">1 05 02010 02 </t>
  </si>
  <si>
    <t>1 05 03000 01</t>
  </si>
  <si>
    <t>1 05 03010 01</t>
  </si>
  <si>
    <t>1 05 04000 02</t>
  </si>
  <si>
    <t>1 05 04010 02</t>
  </si>
  <si>
    <t>1 06 00000 00</t>
  </si>
  <si>
    <t>1 06 01020 04</t>
  </si>
  <si>
    <t xml:space="preserve">1 06 02000 02 </t>
  </si>
  <si>
    <t xml:space="preserve">1 06 02010 02 </t>
  </si>
  <si>
    <t>1 06 04011 02</t>
  </si>
  <si>
    <t>1 06 04012 02</t>
  </si>
  <si>
    <t xml:space="preserve">1 06 06032 04 </t>
  </si>
  <si>
    <t xml:space="preserve">1 08 00000 00 </t>
  </si>
  <si>
    <t xml:space="preserve">1 08 03000 01 </t>
  </si>
  <si>
    <t xml:space="preserve">1 08 03010 01 </t>
  </si>
  <si>
    <t xml:space="preserve">1 11 00000 00 </t>
  </si>
  <si>
    <t xml:space="preserve"> 1 12 01000 01 </t>
  </si>
  <si>
    <t>1 13 00000 00</t>
  </si>
  <si>
    <t>114  00000 00</t>
  </si>
  <si>
    <t>1 16 00000 00</t>
  </si>
  <si>
    <t>2 00 00000 00</t>
  </si>
  <si>
    <t>2 02 00000 00</t>
  </si>
  <si>
    <t>Прочие субсидии бюджетам городских округов</t>
  </si>
  <si>
    <t>Прочие межбюджетные трансферты, передаваемые бюджетам</t>
  </si>
  <si>
    <t>2 07 00000 00</t>
  </si>
  <si>
    <t>2 07 04050 04</t>
  </si>
  <si>
    <t>2 18 00000 00</t>
  </si>
  <si>
    <t>2 19 00000 00</t>
  </si>
  <si>
    <t>1 12 00000 00</t>
  </si>
  <si>
    <t>Наименование показателя</t>
  </si>
  <si>
    <t>% исполнения</t>
  </si>
  <si>
    <t>к первоначальному плану</t>
  </si>
  <si>
    <t>к уточненному плану</t>
  </si>
  <si>
    <t>Пояснения различий между первоначально утвержденными (установленными) показателями доходов и их фактическими значениями</t>
  </si>
  <si>
    <t>х</t>
  </si>
  <si>
    <t>Иные налоговые и неналоговые доходы</t>
  </si>
  <si>
    <t>Безвозмездные поступления от других бюджетов бюджетной системы Российской Федерации</t>
  </si>
  <si>
    <t xml:space="preserve">2 02 10000 00 </t>
  </si>
  <si>
    <t xml:space="preserve">2 02 15002 04 </t>
  </si>
  <si>
    <t>2 02 20000 00</t>
  </si>
  <si>
    <t>2 02 20302 04</t>
  </si>
  <si>
    <t>2 02 20302 00</t>
  </si>
  <si>
    <t>2 02 29999 00</t>
  </si>
  <si>
    <t>2 02 29999 04</t>
  </si>
  <si>
    <t xml:space="preserve">2 02 30000 00 </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</si>
  <si>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</si>
  <si>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</si>
  <si>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2 02 49999 00</t>
  </si>
  <si>
    <t xml:space="preserve">2 02 20051 00 </t>
  </si>
  <si>
    <t xml:space="preserve">2 02 20051 04 </t>
  </si>
  <si>
    <t xml:space="preserve">2 02 20077 00 </t>
  </si>
  <si>
    <t xml:space="preserve">2 02 20077 04 </t>
  </si>
  <si>
    <t>2 02 25027 00</t>
  </si>
  <si>
    <t>2 02 25027 04</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</si>
  <si>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</si>
  <si>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1 06 04000 02</t>
  </si>
  <si>
    <t xml:space="preserve"> 1 05 01000 00 </t>
  </si>
  <si>
    <t>1 06 01000 00</t>
  </si>
  <si>
    <t>1 06 06000 00</t>
  </si>
  <si>
    <t>2 18 04000 04</t>
  </si>
  <si>
    <t>2 19 00000 04</t>
  </si>
  <si>
    <t>2 02 35120 04</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</si>
  <si>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</si>
  <si>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</si>
  <si>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1 08 07170 01</t>
  </si>
  <si>
    <t>1 08 07173 01</t>
  </si>
  <si>
    <t>2 02 25497 04</t>
  </si>
  <si>
    <t>Субсидии бюджетам на реализацию мероприятий по обеспечению жильем молодых семей</t>
  </si>
  <si>
    <t>Субсидии бюджетам городских округов на реализацию мероприятий по обеспечению жильем молодых семей</t>
  </si>
  <si>
    <t>1 11 05000 00</t>
  </si>
  <si>
    <t>1 11 05010 00</t>
  </si>
  <si>
    <t>1 11 09000 00</t>
  </si>
  <si>
    <t>1 11 05012 04</t>
  </si>
  <si>
    <t>1 11 09044 04</t>
  </si>
  <si>
    <t>1 11 05074 04</t>
  </si>
  <si>
    <t xml:space="preserve"> 1 12 01010 01  </t>
  </si>
  <si>
    <t xml:space="preserve"> 1 12 01030 01</t>
  </si>
  <si>
    <t xml:space="preserve"> 1 12 01040 01</t>
  </si>
  <si>
    <t>Плата за размещение отходов производства и потребления</t>
  </si>
  <si>
    <t>Плата за размещение отходов производства</t>
  </si>
  <si>
    <t xml:space="preserve"> 1 12 01041 01</t>
  </si>
  <si>
    <t>Плата за размещение твердых коммунальных отходов</t>
  </si>
  <si>
    <t xml:space="preserve"> 1 12 01042 01</t>
  </si>
  <si>
    <t xml:space="preserve"> 1 12 01070 01 </t>
  </si>
  <si>
    <t>1 13 01994 04</t>
  </si>
  <si>
    <t>1 13 02994 04</t>
  </si>
  <si>
    <t>114  02040 04</t>
  </si>
  <si>
    <t>1 14 02043 04</t>
  </si>
  <si>
    <t>114  06012 04</t>
  </si>
  <si>
    <t>114  06020 04</t>
  </si>
  <si>
    <t>114  06024 04</t>
  </si>
  <si>
    <t>1 05 00000 00</t>
  </si>
  <si>
    <t>1 03 02230 01</t>
  </si>
  <si>
    <t>1 03 02240 01</t>
  </si>
  <si>
    <t>1 03 02250 01</t>
  </si>
  <si>
    <t>1 03 02260 01</t>
  </si>
  <si>
    <t>Налог, взимаемый с налогоплательщиков, выбравших в качестве объекта налогообложения доходы, уменьшенные на величину расходов</t>
  </si>
  <si>
    <t xml:space="preserve">1 06 06030 00 </t>
  </si>
  <si>
    <t>1 06 06040 00</t>
  </si>
  <si>
    <t>1 06 06042 04</t>
  </si>
  <si>
    <t>Государственная пошлина за государственную регистрацию, а также за совершение прочих юридически значимых действий</t>
  </si>
  <si>
    <t xml:space="preserve">1 08 07000 01 </t>
  </si>
  <si>
    <t>1 13 01000 00</t>
  </si>
  <si>
    <t>1 13 01990 00</t>
  </si>
  <si>
    <t>1 13 02000 00</t>
  </si>
  <si>
    <t>1 13 02990 00</t>
  </si>
  <si>
    <t>2 02 25497 00</t>
  </si>
  <si>
    <t>Субсидии бюджетам городских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</si>
  <si>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</si>
  <si>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2 02 25555 04</t>
  </si>
  <si>
    <t>Субвенции местным бюджетам на выполнение передаваемых полномочий субъектов Российской Федерации</t>
  </si>
  <si>
    <t>Субвенции бюджетам на содержание ребенка в семье опекуна и приемной семье, а также вознаграждение, причитающееся приемному родителю</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</si>
  <si>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</si>
  <si>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</si>
  <si>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</si>
  <si>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</si>
  <si>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</si>
  <si>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</si>
  <si>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</si>
  <si>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2 19 60010 04</t>
  </si>
  <si>
    <t>1 11 09040 00</t>
  </si>
  <si>
    <t>114  02000 00</t>
  </si>
  <si>
    <t>114  06000 00</t>
  </si>
  <si>
    <t>114  06010 00</t>
  </si>
  <si>
    <t>1 11 05070 00</t>
  </si>
  <si>
    <t>Субсидии бюджетам городских округов на софинансирование капитальных вложений в объекты муниципальной собственности</t>
  </si>
  <si>
    <t>Прочие безвозмездные поступления в бюджеты городских округов</t>
  </si>
  <si>
    <t>Административные штрафы, установленные Кодексом Российской Федерации об административных правонарушениях</t>
  </si>
  <si>
    <t xml:space="preserve">1 16 01000 01 </t>
  </si>
  <si>
    <t>1 16 01053 01</t>
  </si>
  <si>
    <t>1 16 01063 01</t>
  </si>
  <si>
    <t>1 16 01073 01</t>
  </si>
  <si>
    <t>1 16 01083 01</t>
  </si>
  <si>
    <t>1 16 01143 01</t>
  </si>
  <si>
    <t>1 16 01153 01</t>
  </si>
  <si>
    <t>1 16 01173 01</t>
  </si>
  <si>
    <t>1 16 01193 01</t>
  </si>
  <si>
    <t>1 16 01203 01</t>
  </si>
  <si>
    <t>Административные штрафы, установленные законами субъектов Российской Федерации об административных правонарушениях</t>
  </si>
  <si>
    <t>1 16 02000 02</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</si>
  <si>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</si>
  <si>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1 16 02020 02</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</si>
  <si>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</si>
  <si>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</si>
  <si>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1 16 07000 00</t>
  </si>
  <si>
    <t>1 16 07010 00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</si>
  <si>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</si>
  <si>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1 16 07010 04</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</si>
  <si>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</si>
  <si>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1 16 07090 00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</si>
  <si>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</si>
  <si>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1 16 07090 04</t>
  </si>
  <si>
    <t>Платежи в целях возмещения причиненного ущерба (убытков)</t>
  </si>
  <si>
    <t>1 16 10000 00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</si>
  <si>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</si>
  <si>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</si>
  <si>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</si>
  <si>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</si>
  <si>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</si>
  <si>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1 16 10129 01 </t>
  </si>
  <si>
    <t>Платежи, уплачиваемые в целях возмещения вреда</t>
  </si>
  <si>
    <t>1 16 11000 01</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</si>
  <si>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</si>
  <si>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1 16 11050 01</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</si>
  <si>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</si>
  <si>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1 16 01133 01</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</si>
  <si>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</si>
  <si>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</si>
  <si>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1 03 02231 01</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</si>
  <si>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</si>
  <si>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</si>
  <si>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1 03 02241 01</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</si>
  <si>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</si>
  <si>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</si>
  <si>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1 03 02251 01</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</si>
  <si>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</si>
  <si>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</si>
  <si>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</si>
  <si>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</si>
  <si>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</si>
  <si>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2 02 35304 04</t>
  </si>
  <si>
    <t>2 02 45303 00</t>
  </si>
  <si>
    <t>2 02 45303 04</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</si>
  <si>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</si>
  <si>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1 01 02080 01</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</si>
  <si>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</si>
  <si>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</si>
  <si>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</si>
  <si>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1 11 05300 00</t>
  </si>
  <si>
    <t>1  11 05326 00</t>
  </si>
  <si>
    <t>1  11 05326 04</t>
  </si>
  <si>
    <t>Плата за негативное воздействие на окружающую среду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</si>
  <si>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</si>
  <si>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1 16 01050 01</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</si>
  <si>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</si>
  <si>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1 16 01060 01</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</si>
  <si>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</si>
  <si>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1 16 01070 01</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</si>
  <si>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</si>
  <si>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1 16 01080 01</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</si>
  <si>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</si>
  <si>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1 16 01130 01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</si>
  <si>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</si>
  <si>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</si>
  <si>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1 16 01140 01</t>
  </si>
  <si>
    <t>1 16 01150 01</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</si>
  <si>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</si>
  <si>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</si>
  <si>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</si>
  <si>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1 16 01170 01</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</si>
  <si>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</si>
  <si>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</si>
  <si>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</si>
  <si>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</si>
  <si>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</si>
  <si>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</si>
  <si>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</si>
  <si>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</si>
  <si>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</si>
  <si>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1 16 01190 01</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</si>
  <si>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</si>
  <si>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</si>
  <si>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1 16 01333 01</t>
  </si>
  <si>
    <t>1 16 01330 00</t>
  </si>
  <si>
    <t>Платежи в целях возмещения убытков, причиненных уклонением от заключения муниципального контракта</t>
  </si>
  <si>
    <t>1 16 10060 00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</si>
  <si>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</si>
  <si>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1 16 10120 00</t>
  </si>
  <si>
    <t>2 02 15002 00</t>
  </si>
  <si>
    <t>Дотации бюджетам  на поддержку мер по обеспечению сбалансированности бюджетов</t>
  </si>
  <si>
    <t>Субсидии бюджетам  на софинансирование капитальных вложений в объекты муниципальной собственности</t>
  </si>
  <si>
    <t xml:space="preserve">Субсидии бюджетам на реализацию мероприятий государственной программы Российской Федерации "Доступная среда" </t>
  </si>
  <si>
    <t>Субсидии бюджетам городских округов на реализацию мероприятий государственной программы Российской Федерации "Доступная среда"</t>
  </si>
  <si>
    <t>Субсидии бюджетам на закупку контейнеров для раздельного накопления твердых коммунальных отходов</t>
  </si>
  <si>
    <t>Субсидии бюджетам городских округов на закупку контейнеров для раздельного накопления твердых коммунальных отходов</t>
  </si>
  <si>
    <t>2 02 25269 00</t>
  </si>
  <si>
    <t>2 02 25269 04</t>
  </si>
  <si>
    <t>Субсидии бюджетам на поддержку отрасли культуры</t>
  </si>
  <si>
    <t>Субсидии бюджетам городских округов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</si>
  <si>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</si>
  <si>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</si>
  <si>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2 02 25519 00</t>
  </si>
  <si>
    <t>2 02 25519 04</t>
  </si>
  <si>
    <t>2 02 25520 04</t>
  </si>
  <si>
    <t xml:space="preserve">2 02 25555 00 </t>
  </si>
  <si>
    <t>2 02 25520 00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</si>
  <si>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</si>
  <si>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проведение Всероссийской переписи населения 2020 года</t>
  </si>
  <si>
    <t>Субвенции бюджетам городских округов на проведение Всероссийской переписи населения 2020 года</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</si>
  <si>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</si>
  <si>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</si>
  <si>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ПРОЧИЕ БЕЗВОЗМЕЗДНЫЕ ПОСТУПЛЕНИЯ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</si>
  <si>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</si>
  <si>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</si>
  <si>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2 02 30024 00 </t>
  </si>
  <si>
    <t xml:space="preserve">2 02 30024 04 </t>
  </si>
  <si>
    <t xml:space="preserve">2 02 30027 00 </t>
  </si>
  <si>
    <t xml:space="preserve">2 02 30027 04 </t>
  </si>
  <si>
    <t xml:space="preserve">2 02 30029 00 </t>
  </si>
  <si>
    <t xml:space="preserve">2 02 30029 04 </t>
  </si>
  <si>
    <t xml:space="preserve">2 02 35082 00  </t>
  </si>
  <si>
    <t xml:space="preserve">2 02 35082 04  </t>
  </si>
  <si>
    <t xml:space="preserve">2 02 35304 00 </t>
  </si>
  <si>
    <t>2 02 35469 00</t>
  </si>
  <si>
    <t>2 02 35469 04</t>
  </si>
  <si>
    <t>2 02 49999 04</t>
  </si>
  <si>
    <t>1 16 01200 01</t>
  </si>
  <si>
    <t>2 18 04010 04</t>
  </si>
  <si>
    <t>2 07 04000 04</t>
  </si>
  <si>
    <t>Рост доходов налогоплательщиков</t>
  </si>
  <si>
    <t>Рост поступлений за счет погашения дебиторской задолженности платы за наем муниципального имущества, взысканной с граждан по исполнительным листам судебными приставами-исполнителями</t>
  </si>
  <si>
    <t>Уточнение объемов субсидий главными распорядителями средств бюджета Сахалинской области</t>
  </si>
  <si>
    <t>Уточнение объемов субвенций главными распорядителями средств бюджета Сахалинской области</t>
  </si>
  <si>
    <t>Уточнение объема иных межбюджетных трансфертов главными распорядителями средств бюджета Сахалинской области</t>
  </si>
  <si>
    <t>Согласно методике прогнозирования поступлений доходов в бюджет МО "Городской округ Ногликский", доходы бюджетов бюджетной системы РФ от возврата остатков субсидий, субвенций и иных межбюджетных трансфертов, имеющих целевое назначение, прошлых лет при составлении прогноза бюджета на очередной финансовый год и плановый период не планируются</t>
  </si>
  <si>
    <t>Налог на доходы физических лиц с доходов, полученных физическими лицами в соответствии со статьей 228 Налогового кодекса Российской Федерации</t>
  </si>
  <si>
    <t>Согласно методике прогнозирования поступлений доходов в бюджет МО "Городской округ Ногликский", возврат  остатков субсидий, субвенций и иных межбюджетных трансфертов, имеющих целевое назначение, прошлых лет при составлении прогноза бюджета на очередной финансовый год и плановый период не планируется</t>
  </si>
  <si>
    <t>К отчету об исполнении бюджета МО "Городской округ Ногликский за 2022 год</t>
  </si>
  <si>
    <t>Сведения о фактических поступлениях доходов бюджета муниципального образования "Городской округ Ногликский" за 2022 год по видам доходов в сравнении с первоначально утвержденными (установленными) решением о бюджете значениями и с уточненными значениями с учетом внесенных изменений</t>
  </si>
  <si>
    <t>Решение Собрания от 09.12.2021 № 186</t>
  </si>
  <si>
    <t>Решение Собрания от 08.12.2022 № 238</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</si>
  <si>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</si>
  <si>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</si>
  <si>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2 02 45505 00</t>
  </si>
  <si>
    <t>2 02 45505 04</t>
  </si>
  <si>
    <t>Единый налог на вмененный доход для отдельных видов деятельности (за налоговые периоды, истекшие до 1 января 2011 года)</t>
  </si>
  <si>
    <t xml:space="preserve">1 05 02020 02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</si>
  <si>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</si>
  <si>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</si>
  <si>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2 02 20299 00</t>
  </si>
  <si>
    <t>2 02 20299 04</t>
  </si>
  <si>
    <t>Доходы бюджетов городских округов от возврата иными организациями остатков субсидий прошлых лет</t>
  </si>
  <si>
    <t>2 18 04030 04</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</si>
  <si>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</si>
  <si>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</si>
  <si>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2 02 45179 00</t>
  </si>
  <si>
    <t>2 02 45179 04</t>
  </si>
  <si>
    <t>Снижение в 89 раз</t>
  </si>
  <si>
    <t>Рост в 15 раз</t>
  </si>
  <si>
    <t>Рост в 24 раза</t>
  </si>
  <si>
    <t>Рост в 16,7 раза</t>
  </si>
  <si>
    <t>Рост в 43,3 раза</t>
  </si>
  <si>
    <t>Рост в 730 раз</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</si>
  <si>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</si>
  <si>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</si>
  <si>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НАЛОГИ НА ТОВАРЫ (РАБОТЫ, УСЛУГИ), РЕАЛИЗУЕМЫЕ НА ТЕРРИТОРИИ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</si>
  <si>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</si>
  <si>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</si>
  <si>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</si>
  <si>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2 02 40000 00</t>
  </si>
  <si>
    <t>Рост в 45,7 раза</t>
  </si>
  <si>
    <t>Рост в 46,3 раза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</si>
  <si>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</si>
  <si>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Рост поступлений за счет постановки на налоговый учет с августа 2022 года ООО "Сахалинская энергия"</t>
  </si>
  <si>
    <t>Снижение доходов налогоплательщиков</t>
  </si>
  <si>
    <t>Снижение количества налогоплательщиков</t>
  </si>
  <si>
    <t>Снижение поступлений от компании "ЭКСОН НЕФТЕГАЗ ЛИМИТЕД"</t>
  </si>
  <si>
    <t xml:space="preserve">В связи с предоставлением главным администратором доходов - Управлением Федерального казначейства по Сахалинской области (далее - УФК) плановых показателей по акцизам на 2022-2024 годы в период окончания работы по формированию бюджета, суммы плановых показателей на 2022 год приняты в бюджет из предоставленной УФК информации о плановых назначениях на 2021-2023 годы (письмо от 05.11.2020 № 61-04-22/3100)  </t>
  </si>
  <si>
    <t>Рост поступлений за счет увеличения количества плательщиков,применяющих специальный налоговый режим</t>
  </si>
  <si>
    <t>Снижение поступлений в связи с возвратом переплаты по отмененному с 1 января 2021 года специальному налоговому режиму</t>
  </si>
  <si>
    <t>Снижение фактических поступлений от ООО "Даги" в связи с уменьшением налоговой базы</t>
  </si>
  <si>
    <t>Рост поступлений за счет увеличения количества и стоимости выданных патентов</t>
  </si>
  <si>
    <t>Снижение поступлений за счет неисполнения гражданами обязательств по уплате налога на имущество физических лиц по сроку уплаты 01.12.2022</t>
  </si>
  <si>
    <t>Снижение поступлений за счет неисполнения гражданами обязательств по уплате транспортного налога с физических лиц по сроку уплаты 01.12.2022</t>
  </si>
  <si>
    <t xml:space="preserve">Основное снижение поступлений от ПАО НК "Роснефть" (уменьшение остаточной стоимости основных средств, в связи со снижением количества объектов налогообложения). Также допущено снижение поступлений от  ГКУ "Управление автомобильных дорог Сахалинской области" в связи со снижением среднегодовой стоимости имущества ввиду передачи автодороги Южно-Сахалинск - Оха в федеральную собственность </t>
  </si>
  <si>
    <t>Рост поступлений обеспечен за счет увеличения поступлеений по налогу от ООО "Спецавтотранспорт"  (увеличение количества объектов налогообложения), ООО "Ирида" (оплата задолженности прошлых лет), МУП "УОН", НГУП "Дорожник", ОАО "Татнефтепроводстрой", филиала "Аэропорт Ноглики"</t>
  </si>
  <si>
    <t xml:space="preserve">Рост поступлений от МБУ "Спортивная школа", которое в 2021 году оплатило налог только за 3 квартал в связи с перерасчетом кадастровой стоимости объектов недвижимости в сторону уменьшения, увеличения поступлений от ООО "Спецавтотранспорт", ГБУЗ "Ногликская ЦРБ", КУМИ, а также от ООО "Рэд Лайн" и ООО "КРЕЙН-ТРАНЗИТ СЕРВИС" не осуществлявших платежи в 2021 году </t>
  </si>
  <si>
    <t>Рост поступлений в связи с погашением гражданами имеющейся задолженности по налогу за прошлые периоды</t>
  </si>
  <si>
    <t>Главным администратором доходов Управлением ФНС России по Сахалинской области уточнен плановый показатель исходя из фактических поступлений</t>
  </si>
  <si>
    <t xml:space="preserve">Снижение поступлений объясняется расторжением договоров аренды (частично в связи с выкупом земельных участков в собственность), а также перерасчетом размера арендной платы ООО "ННК-Сахалинморнефтегаз" в сторону уменьшения по причине изменения вида разрешенного использования арендуемых земельных участков  </t>
  </si>
  <si>
    <t>Рост за счет заключения краткострочных договоров аренды, а также уплатой аренды ранее установленного срока</t>
  </si>
  <si>
    <t>Главным администратором доходов Агентством лесного и охотничьего хозяйства Сахалинской области уточнен плановый показатель исходя из фактических поступлений</t>
  </si>
  <si>
    <t xml:space="preserve">Снижение поступлений платежей от компании "Сахалин Энерджи", ООО "Газпром трансгаз Томск", АО "Управление по обращению с отходами", ООО "Велесстрой", а также отсутствия поступлений от ООО "Перевал", ООО "Айлэнд Дженерал Сервисес", филиала компании с ограниченной ответственностью ПЕТРОФАК ФАСИЛИТИС МЕНЕДЖМЕНТ ЛИМИТЕД </t>
  </si>
  <si>
    <t>Рост поступлений за счет увеличения обращений граждан о предоставлении сведений из ИСОГД</t>
  </si>
  <si>
    <t xml:space="preserve">Основной рост поступлений зачислен от ООО "ИНФИНИТИ" в сумме 10 228,6 тыс. рублей (возврат аванса 2019 года по муниципальному контракту заключенному на приобретение у застройщика 64 квартир), а также поступили средства от организаций и физических лиц за вред, причиненный зеленым насаждениям  </t>
  </si>
  <si>
    <t>Снижение поступления средств от продажи земельных участков субъектам малого и среднего предпринимательства, а также физическим лицам по договорам купли-продажи, за счет заявительного характера купли-продажи</t>
  </si>
  <si>
    <t>Главными администраторами доходов при внесении поправок в местный бюджет были учтены фактические поступления штрафов в 2022 году от органов исполнительной власти федерального и регионального бюджетов</t>
  </si>
  <si>
    <t>Главным администратором доходов - администрацией МО "Городской округ Ногликский" перевыполнены плановые назначения на 2022 год, которые сформированы с применением усредненного метода прогнозирования доходов за 3 фактических года, предшествующих году прогнозирования согласно методике прогнозирования поступлений доходов в бюджет МО "Городской округ Ногликский". При внесении поправок в местный бюджет фактические поступления штрафов за нарушение правил благоустройства учтены</t>
  </si>
  <si>
    <t>Планирование данного показателя производится главными администраторами доходов с применением усредненного метода прогнозирования доходов за 3 фактических года, предшествующих году прогнозирования согласно методике прогнозирования поступлений доходов в бюджет МО "Городской округ Ногликский". В отчетном году зачислены неустойки по неисполнению перед муниципальным образованием муниципальных контрактов от основного плательщика ООО "Инфинити" в сумме 6 748,6 тыс рублей</t>
  </si>
  <si>
    <t>Главный администратор доходов -  департамент соцполитики администрации МО "Городской округ Ногликский" при планировании показателей на 2022 год примененял усредненный метод прогнозирования доходов за 3 фактических года, предшествующих году прогнозирования согласно методике прогнозирования поступлений доходов в бюджет МО "Городской округ Ногликский"</t>
  </si>
  <si>
    <t xml:space="preserve">Плановые показатели представлены главными администраторами доходов из фактических поступлений в 2021 году задолженности по штрафам от органов исполнительной власти федерального и регионального бюджетов, которые с 2020 года согласно статье 46 Бюджетного кодекса РФ в местный бюджет не поступают </t>
  </si>
  <si>
    <t>Главными администраторами доходов при внесении поправок в местный бюджет были учтены фактические поступления штрафов в 2022 году от органов исполнительной власти федерального и регионального бюджетов. Основной платеж поступил от ООО "ИГЛ" в сумме 2 422,5 тыс. рублей, взысканный на основании решения Южно-Сахалинского городского суда Сахалинской области</t>
  </si>
  <si>
    <t>Поступление пожертвования: Ветеранам ВОВ от ООО "Газпром Добыча Шельф" Южно-Сахалинск в сумме 50 тыс. рублей, на поставку 4-х зарядных станций для электромобилей от ОАО «Ногликская газовая электрическая станция» в сумме 240,0 тыс. рублей, на новогодние подарки детям военнослужащих, участвующих в СВО от ООО «ННК-Сахалинморнефтегаз» и АО «Тесли» в сумме 175,0 тыс. рублей</t>
  </si>
  <si>
    <t>Завышение в первоначальном бюджете плановых назначений объясняется применением усредненного метода прогнозирования доходов за 3 фактических года, предшествующих году прогнозирования согласно методике прогнозирования поступлений доходов в бюджет МО "Городской округ Ногликский"</t>
  </si>
  <si>
    <t>План, тыс. рублей</t>
  </si>
  <si>
    <t>Фактическое исполнение за 2022 год,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</si>
</sst>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charset val="204"/>
      <scheme val="minor"/>
    </font>
    <font>
      <sz val="10"/>
      <name val="Arial"/>
      <family val="2"/>
      <charset val="204"/>
    </font>
    <font>
      <sz val="11"/>
      <name val="Times New Roman Cyr"/>
      <charset val="204"/>
    </font>
    <font>
      <sz val="11"/>
      <name val="Calibri"/>
      <family val="2"/>
      <scheme val="minor"/>
    </font>
    <font>
      <b/>
      <sz val="10"/>
      <color rgb="FF000000"/>
      <name val="Arial Cyr"/>
      <family val="2"/>
    </font>
    <font>
      <b/>
      <sz val="11"/>
      <color rgb="FF000000"/>
      <name val="Calibri"/>
      <family val="2"/>
      <scheme val="minor"/>
    </font>
    <font>
      <sz val="11"/>
      <color rgb="FF000000"/>
      <name val="Calibri"/>
      <family val="2"/>
      <scheme val="minor"/>
    </font>
    <font>
      <sz val="10"/>
      <color rgb="FF000000"/>
      <name val="Arial Cyr"/>
      <family val="2"/>
    </font>
    <font>
      <sz val="10"/>
      <color rgb="FFFFFFFF"/>
      <name val="Arial Cyr"/>
      <family val="2"/>
    </font>
    <font>
      <sz val="12"/>
      <color rgb="FF000000"/>
      <name val="Times New Roman"/>
      <family val="2"/>
    </font>
    <font>
      <sz val="11"/>
      <name val="Calibri"/>
      <family val="2"/>
    </font>
    <font>
      <u/>
      <sz val="11"/>
      <color theme="10"/>
      <name val="Calibri"/>
      <family val="2"/>
      <charset val="204"/>
    </font>
    <font>
      <sz val="12"/>
      <name val="Times New Roman"/>
      <family val="1"/>
      <charset val="204"/>
    </font>
    <font>
      <sz val="12"/>
      <name val="Calibri"/>
      <family val="2"/>
      <charset val="204"/>
      <scheme val="minor"/>
    </font>
    <font>
      <sz val="12"/>
      <name val="Times New Roman"/>
      <family val="1"/>
    </font>
    <font>
      <u/>
      <sz val="12"/>
      <name val="Calibri"/>
      <family val="2"/>
      <charset val="204"/>
    </font>
    <font>
      <sz val="12"/>
      <name val="Times New Roman CYR"/>
      <family val="1"/>
      <charset val="204"/>
    </font>
    <font>
      <sz val="12"/>
      <name val="Times New Roman Cyr"/>
      <charset val="204"/>
    </font>
    <font>
      <b/>
      <sz val="12"/>
      <name val="Calibri"/>
      <family val="2"/>
      <charset val="204"/>
      <scheme val="minor"/>
    </font>
    <font>
      <sz val="13"/>
      <name val="Times New Roman"/>
      <family val="1"/>
      <charset val="204"/>
    </font>
    <font>
      <sz val="12"/>
      <color rgb="FFFF0000"/>
      <name val="Calibri"/>
      <family val="2"/>
      <charset val="204"/>
      <scheme val="minor"/>
    </font>
  </fonts>
  <fills count="3">
    <fill>
      <patternFill patternType="none"/>
    </fill>
    <fill>
      <patternFill patternType="gray125"/>
    </fill>
    <fill>
      <patternFill patternType="solid">
        <fgColor rgb="FFC0C0C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s>
  <cellStyleXfs count="44">
    <xf numFmtId="0" fontId="0" fillId="0" borderId="0"/>
    <xf numFmtId="0" fontId="1" fillId="0" borderId="0"/>
    <xf numFmtId="0" fontId="2" fillId="0" borderId="0"/>
    <xf numFmtId="0" fontId="3" fillId="0" borderId="0"/>
    <xf numFmtId="0" fontId="3" fillId="0" borderId="0"/>
    <xf numFmtId="49" fontId="4" fillId="0" borderId="2">
      <alignment vertical="top" wrapText="1"/>
    </xf>
    <xf numFmtId="4" fontId="4" fillId="0" borderId="2">
      <alignment horizontal="right" vertical="top" shrinkToFit="1"/>
    </xf>
    <xf numFmtId="0" fontId="5" fillId="0" borderId="3"/>
    <xf numFmtId="0" fontId="5" fillId="0" borderId="0"/>
    <xf numFmtId="0" fontId="4" fillId="0" borderId="0"/>
    <xf numFmtId="0" fontId="5" fillId="0" borderId="0">
      <alignment horizontal="center" vertical="center" wrapText="1"/>
    </xf>
    <xf numFmtId="0" fontId="6" fillId="0" borderId="0">
      <alignment horizontal="center" vertical="center" wrapText="1"/>
    </xf>
    <xf numFmtId="0" fontId="6" fillId="0" borderId="0">
      <alignment horizontal="right" vertical="center" wrapText="1"/>
    </xf>
    <xf numFmtId="0" fontId="6" fillId="0" borderId="0"/>
    <xf numFmtId="0" fontId="6" fillId="0" borderId="0"/>
    <xf numFmtId="0" fontId="3" fillId="0" borderId="0"/>
    <xf numFmtId="0" fontId="7" fillId="2" borderId="0"/>
    <xf numFmtId="0" fontId="8" fillId="0" borderId="0">
      <alignment horizontal="left" shrinkToFit="1"/>
    </xf>
    <xf numFmtId="0" fontId="6" fillId="0" borderId="0">
      <alignment horizontal="left" vertical="center" wrapText="1"/>
    </xf>
    <xf numFmtId="0" fontId="6" fillId="0" borderId="0">
      <alignment horizontal="center" vertical="center" shrinkToFit="1"/>
    </xf>
    <xf numFmtId="0" fontId="9" fillId="0" borderId="0">
      <alignment horizontal="center" vertical="center" shrinkToFit="1"/>
    </xf>
    <xf numFmtId="0" fontId="6" fillId="0" borderId="0"/>
    <xf numFmtId="0" fontId="7" fillId="0" borderId="0">
      <alignment horizontal="center" vertical="center" wrapText="1"/>
    </xf>
    <xf numFmtId="0" fontId="7" fillId="0" borderId="0"/>
    <xf numFmtId="0" fontId="7" fillId="2" borderId="4"/>
    <xf numFmtId="0" fontId="8" fillId="0" borderId="5">
      <alignment horizontal="left" shrinkToFit="1"/>
    </xf>
    <xf numFmtId="0" fontId="7" fillId="0" borderId="2">
      <alignment horizontal="center" vertical="center" wrapText="1"/>
    </xf>
    <xf numFmtId="0" fontId="7" fillId="0" borderId="3"/>
    <xf numFmtId="0" fontId="8" fillId="0" borderId="5"/>
    <xf numFmtId="0" fontId="7" fillId="0" borderId="5"/>
    <xf numFmtId="0" fontId="7" fillId="2" borderId="6"/>
    <xf numFmtId="0" fontId="7" fillId="2" borderId="7"/>
    <xf numFmtId="0" fontId="6" fillId="0" borderId="0">
      <alignment horizontal="left" wrapText="1"/>
    </xf>
    <xf numFmtId="0" fontId="7" fillId="0" borderId="0">
      <alignment horizontal="left" wrapText="1"/>
    </xf>
    <xf numFmtId="49" fontId="8" fillId="0" borderId="5">
      <alignment horizontal="center" vertical="center" shrinkToFit="1"/>
    </xf>
    <xf numFmtId="49" fontId="7" fillId="0" borderId="2">
      <alignment vertical="top" wrapText="1"/>
    </xf>
    <xf numFmtId="4" fontId="7" fillId="0" borderId="2">
      <alignment horizontal="right" vertical="top" shrinkToFit="1"/>
    </xf>
    <xf numFmtId="49" fontId="7" fillId="2" borderId="0"/>
    <xf numFmtId="49" fontId="7" fillId="2" borderId="6"/>
    <xf numFmtId="0" fontId="6" fillId="0" borderId="3"/>
    <xf numFmtId="49" fontId="7" fillId="2" borderId="7"/>
    <xf numFmtId="49" fontId="7" fillId="2" borderId="4"/>
    <xf numFmtId="0" fontId="10" fillId="0" borderId="0"/>
    <xf numFmtId="0" fontId="11" fillId="0" borderId="0" applyNumberFormat="0" applyFill="0" applyBorder="0" applyAlignment="0" applyProtection="0">
      <alignment vertical="top"/>
      <protection locked="0"/>
    </xf>
  </cellStyleXfs>
  <cellXfs count="52">
    <xf numFmtId="0" fontId="0" fillId="0" borderId="0" xfId="0"/>
    <xf numFmtId="0" fontId="13" fillId="0" borderId="0" xfId="0" applyFont="1" applyAlignment="1">
      <alignment horizontal="left" vertical="center"/>
    </xf>
    <xf numFmtId="0" fontId="13" fillId="0" borderId="0" xfId="0" applyFont="1"/>
    <xf numFmtId="165" fontId="13" fillId="0" borderId="0" xfId="0" applyNumberFormat="1" applyFont="1"/>
    <xf numFmtId="0" fontId="18" fillId="0" borderId="0" xfId="0" applyFont="1"/>
    <xf numFmtId="0" fontId="15" fillId="0" borderId="1" xfId="43" applyFont="1" applyFill="1" applyBorder="1" applyAlignment="1" applyProtection="1">
      <alignment horizontal="justify" vertical="top"/>
    </xf>
    <xf numFmtId="0" fontId="20" fillId="0" borderId="0" xfId="0" applyFont="1"/>
    <xf numFmtId="0" fontId="12" fillId="0" borderId="1" xfId="0" applyFont="1" applyBorder="1" applyAlignment="1">
      <alignment horizontal="center" vertical="top" wrapText="1"/>
    </xf>
    <xf numFmtId="0" fontId="12" fillId="0" borderId="1" xfId="1" applyFont="1" applyBorder="1" applyAlignment="1">
      <alignment horizontal="center" vertical="top"/>
    </xf>
    <xf numFmtId="1" fontId="12" fillId="0" borderId="1" xfId="0" applyNumberFormat="1" applyFont="1" applyBorder="1" applyAlignment="1">
      <alignment horizontal="center" vertical="top"/>
    </xf>
    <xf numFmtId="0" fontId="12" fillId="0" borderId="1" xfId="1" applyFont="1" applyBorder="1" applyAlignment="1">
      <alignment horizontal="justify" vertical="top" wrapText="1"/>
    </xf>
    <xf numFmtId="165" fontId="12" fillId="0" borderId="1" xfId="1" applyNumberFormat="1" applyFont="1" applyBorder="1" applyAlignment="1">
      <alignment horizontal="right" vertical="top"/>
    </xf>
    <xf numFmtId="165" fontId="12" fillId="0" borderId="1" xfId="0" applyNumberFormat="1" applyFont="1" applyBorder="1" applyAlignment="1" applyProtection="1">
      <alignment horizontal="right" vertical="top"/>
      <protection locked="0"/>
    </xf>
    <xf numFmtId="0" fontId="12" fillId="0" borderId="1" xfId="0" applyFont="1" applyBorder="1" applyAlignment="1">
      <alignment horizontal="justify" vertical="top" wrapText="1"/>
    </xf>
    <xf numFmtId="0" fontId="12" fillId="0" borderId="1" xfId="0" applyFont="1" applyBorder="1" applyAlignment="1">
      <alignment horizontal="center" vertical="top"/>
    </xf>
    <xf numFmtId="0" fontId="12" fillId="0" borderId="1" xfId="28" applyFont="1" applyBorder="1" applyAlignment="1" applyProtection="1">
      <alignment horizontal="justify" vertical="top" wrapText="1"/>
      <protection locked="0"/>
    </xf>
    <xf numFmtId="0" fontId="14" fillId="0" borderId="1" xfId="1" applyFont="1" applyBorder="1" applyAlignment="1">
      <alignment horizontal="justify" vertical="top"/>
    </xf>
    <xf numFmtId="0" fontId="14" fillId="0" borderId="1" xfId="1" applyFont="1" applyBorder="1" applyAlignment="1">
      <alignment horizontal="center" vertical="top"/>
    </xf>
    <xf numFmtId="165" fontId="14" fillId="0" borderId="1" xfId="1" applyNumberFormat="1" applyFont="1" applyBorder="1" applyAlignment="1">
      <alignment horizontal="right" vertical="top"/>
    </xf>
    <xf numFmtId="0" fontId="14" fillId="0" borderId="1" xfId="1" applyFont="1" applyBorder="1" applyAlignment="1">
      <alignment horizontal="justify" vertical="top" wrapText="1"/>
    </xf>
    <xf numFmtId="0" fontId="12" fillId="0" borderId="1" xfId="1" applyFont="1" applyBorder="1" applyAlignment="1">
      <alignment horizontal="center" vertical="top" wrapText="1"/>
    </xf>
    <xf numFmtId="0" fontId="16" fillId="0" borderId="1" xfId="1" applyFont="1" applyBorder="1" applyAlignment="1">
      <alignment horizontal="justify" vertical="top" wrapText="1"/>
    </xf>
    <xf numFmtId="0" fontId="16" fillId="0" borderId="1" xfId="1" applyFont="1" applyBorder="1" applyAlignment="1">
      <alignment horizontal="center" vertical="top"/>
    </xf>
    <xf numFmtId="165" fontId="16" fillId="0" borderId="1" xfId="1" applyNumberFormat="1" applyFont="1" applyBorder="1" applyAlignment="1">
      <alignment horizontal="right" vertical="top"/>
    </xf>
    <xf numFmtId="49" fontId="12" fillId="0" borderId="1" xfId="0" applyNumberFormat="1" applyFont="1" applyBorder="1" applyAlignment="1" applyProtection="1">
      <alignment horizontal="justify" vertical="top" wrapText="1"/>
      <protection locked="0"/>
    </xf>
    <xf numFmtId="49" fontId="12" fillId="0" borderId="1" xfId="1" applyNumberFormat="1" applyFont="1" applyBorder="1" applyAlignment="1">
      <alignment horizontal="center" vertical="top"/>
    </xf>
    <xf numFmtId="165" fontId="17" fillId="0" borderId="1" xfId="1" applyNumberFormat="1" applyFont="1" applyBorder="1" applyAlignment="1">
      <alignment horizontal="right" vertical="top"/>
    </xf>
    <xf numFmtId="0" fontId="12" fillId="0" borderId="2" xfId="26" applyFont="1" applyAlignment="1">
      <alignment horizontal="justify" vertical="top" wrapText="1"/>
    </xf>
    <xf numFmtId="0" fontId="12" fillId="0" borderId="1" xfId="0" applyFont="1" applyBorder="1" applyAlignment="1">
      <alignment horizontal="justify" vertical="top"/>
    </xf>
    <xf numFmtId="165" fontId="12" fillId="0" borderId="1" xfId="1" applyNumberFormat="1" applyFont="1" applyBorder="1" applyAlignment="1">
      <alignment horizontal="right" vertical="top" wrapText="1"/>
    </xf>
    <xf numFmtId="0" fontId="12" fillId="0" borderId="1" xfId="0" applyFont="1" applyBorder="1" applyAlignment="1" applyProtection="1">
      <alignment horizontal="justify" vertical="top" wrapText="1"/>
      <protection locked="0"/>
    </xf>
    <xf numFmtId="0" fontId="12" fillId="0" borderId="1" xfId="0" applyFont="1" applyBorder="1" applyAlignment="1" applyProtection="1">
      <alignment horizontal="center" vertical="top"/>
      <protection locked="0"/>
    </xf>
    <xf numFmtId="0" fontId="12" fillId="0" borderId="1" xfId="29" applyFont="1" applyBorder="1" applyAlignment="1">
      <alignment horizontal="justify" vertical="top" wrapText="1"/>
    </xf>
    <xf numFmtId="0" fontId="16" fillId="0" borderId="1" xfId="1" applyFont="1" applyBorder="1" applyAlignment="1">
      <alignment horizontal="center" vertical="top" wrapText="1"/>
    </xf>
    <xf numFmtId="165" fontId="12" fillId="0" borderId="1" xfId="0" applyNumberFormat="1" applyFont="1" applyBorder="1" applyAlignment="1">
      <alignment horizontal="right" vertical="top"/>
    </xf>
    <xf numFmtId="49" fontId="12" fillId="0" borderId="6" xfId="38" applyFont="1" applyFill="1" applyAlignment="1">
      <alignment horizontal="center" vertical="top"/>
    </xf>
    <xf numFmtId="165" fontId="12" fillId="0" borderId="1" xfId="2" applyNumberFormat="1" applyFont="1" applyBorder="1" applyAlignment="1" applyProtection="1">
      <alignment horizontal="right" vertical="top" wrapText="1"/>
      <protection locked="0"/>
    </xf>
    <xf numFmtId="0" fontId="12" fillId="0" borderId="1" xfId="1" applyFont="1" applyBorder="1" applyAlignment="1">
      <alignment horizontal="justify" vertical="top"/>
    </xf>
    <xf numFmtId="0" fontId="13" fillId="0" borderId="0" xfId="0" applyFont="1" applyAlignment="1">
      <alignment horizontal="justify" vertical="top"/>
    </xf>
    <xf numFmtId="0" fontId="13" fillId="0" borderId="0" xfId="0" applyFont="1" applyAlignment="1">
      <alignment horizontal="left" vertical="top"/>
    </xf>
    <xf numFmtId="0" fontId="13" fillId="0" borderId="0" xfId="0" applyFont="1" applyAlignment="1">
      <alignment horizontal="right" vertical="top"/>
    </xf>
    <xf numFmtId="164" fontId="13" fillId="0" borderId="0" xfId="0" applyNumberFormat="1" applyFont="1" applyAlignment="1">
      <alignment horizontal="right" vertical="top"/>
    </xf>
    <xf numFmtId="0" fontId="13" fillId="0" borderId="1" xfId="0" applyFont="1" applyBorder="1" applyAlignment="1">
      <alignment horizontal="justify"/>
    </xf>
    <xf numFmtId="0" fontId="13" fillId="0" borderId="1" xfId="0" applyFont="1" applyBorder="1" applyAlignment="1">
      <alignment horizontal="justify" vertical="top"/>
    </xf>
    <xf numFmtId="0" fontId="19" fillId="0" borderId="1" xfId="0" applyFont="1" applyBorder="1" applyAlignment="1">
      <alignment horizontal="justify" vertical="center"/>
    </xf>
    <xf numFmtId="0" fontId="13" fillId="0" borderId="1" xfId="0" applyFont="1" applyBorder="1"/>
    <xf numFmtId="0" fontId="18" fillId="0" borderId="1" xfId="0" applyFont="1" applyBorder="1" applyAlignment="1">
      <alignment horizontal="justify"/>
    </xf>
    <xf numFmtId="0" fontId="12" fillId="0" borderId="0" xfId="0" applyFont="1" applyAlignment="1" applyProtection="1">
      <alignment horizontal="right" vertical="top"/>
      <protection locked="0"/>
    </xf>
    <xf numFmtId="0" fontId="12" fillId="0" borderId="0" xfId="0" applyFont="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cellXfs>
  <cellStyles count="44">
    <cellStyle name="br" xfId="3" xr:uid="{00000000-0005-0000-0000-000000000000}"/>
    <cellStyle name="col" xfId="4" xr:uid="{00000000-0005-0000-0000-000001000000}"/>
    <cellStyle name="st31" xfId="5" xr:uid="{00000000-0005-0000-0000-000002000000}"/>
    <cellStyle name="st32" xfId="6" xr:uid="{00000000-0005-0000-0000-000003000000}"/>
    <cellStyle name="st33" xfId="7" xr:uid="{00000000-0005-0000-0000-000004000000}"/>
    <cellStyle name="st34" xfId="8" xr:uid="{00000000-0005-0000-0000-000005000000}"/>
    <cellStyle name="st35" xfId="9" xr:uid="{00000000-0005-0000-0000-000006000000}"/>
    <cellStyle name="st36" xfId="10" xr:uid="{00000000-0005-0000-0000-000007000000}"/>
    <cellStyle name="st37" xfId="11" xr:uid="{00000000-0005-0000-0000-000008000000}"/>
    <cellStyle name="st38" xfId="12" xr:uid="{00000000-0005-0000-0000-000009000000}"/>
    <cellStyle name="style0" xfId="13" xr:uid="{00000000-0005-0000-0000-00000A000000}"/>
    <cellStyle name="td" xfId="14" xr:uid="{00000000-0005-0000-0000-00000B000000}"/>
    <cellStyle name="tr" xfId="15" xr:uid="{00000000-0005-0000-0000-00000C000000}"/>
    <cellStyle name="xl21" xfId="16" xr:uid="{00000000-0005-0000-0000-00000D000000}"/>
    <cellStyle name="xl22" xfId="17" xr:uid="{00000000-0005-0000-0000-00000E000000}"/>
    <cellStyle name="xl23" xfId="18" xr:uid="{00000000-0005-0000-0000-00000F000000}"/>
    <cellStyle name="xl24" xfId="19" xr:uid="{00000000-0005-0000-0000-000010000000}"/>
    <cellStyle name="xl25" xfId="20" xr:uid="{00000000-0005-0000-0000-000011000000}"/>
    <cellStyle name="xl26" xfId="21" xr:uid="{00000000-0005-0000-0000-000012000000}"/>
    <cellStyle name="xl27" xfId="22" xr:uid="{00000000-0005-0000-0000-000013000000}"/>
    <cellStyle name="xl28" xfId="23" xr:uid="{00000000-0005-0000-0000-000014000000}"/>
    <cellStyle name="xl29" xfId="24" xr:uid="{00000000-0005-0000-0000-000015000000}"/>
    <cellStyle name="xl30" xfId="25" xr:uid="{00000000-0005-0000-0000-000016000000}"/>
    <cellStyle name="xl31" xfId="26" xr:uid="{00000000-0005-0000-0000-000017000000}"/>
    <cellStyle name="xl32" xfId="27" xr:uid="{00000000-0005-0000-0000-000018000000}"/>
    <cellStyle name="xl33" xfId="28" xr:uid="{00000000-0005-0000-0000-000019000000}"/>
    <cellStyle name="xl34" xfId="29" xr:uid="{00000000-0005-0000-0000-00001A000000}"/>
    <cellStyle name="xl35" xfId="30" xr:uid="{00000000-0005-0000-0000-00001B000000}"/>
    <cellStyle name="xl36" xfId="31" xr:uid="{00000000-0005-0000-0000-00001C000000}"/>
    <cellStyle name="xl37" xfId="32" xr:uid="{00000000-0005-0000-0000-00001D000000}"/>
    <cellStyle name="xl38" xfId="33" xr:uid="{00000000-0005-0000-0000-00001E000000}"/>
    <cellStyle name="xl39" xfId="34" xr:uid="{00000000-0005-0000-0000-00001F000000}"/>
    <cellStyle name="xl40" xfId="35" xr:uid="{00000000-0005-0000-0000-000020000000}"/>
    <cellStyle name="xl41" xfId="36" xr:uid="{00000000-0005-0000-0000-000021000000}"/>
    <cellStyle name="xl42" xfId="37" xr:uid="{00000000-0005-0000-0000-000022000000}"/>
    <cellStyle name="xl43" xfId="38" xr:uid="{00000000-0005-0000-0000-000023000000}"/>
    <cellStyle name="xl44" xfId="39" xr:uid="{00000000-0005-0000-0000-000024000000}"/>
    <cellStyle name="xl45" xfId="40" xr:uid="{00000000-0005-0000-0000-000025000000}"/>
    <cellStyle name="xl46" xfId="41" xr:uid="{00000000-0005-0000-0000-000026000000}"/>
    <cellStyle name="Гиперссылка" xfId="43" builtinId="8"/>
    <cellStyle name="Обычный" xfId="0" builtinId="0"/>
    <cellStyle name="Обычный 2" xfId="1" xr:uid="{00000000-0005-0000-0000-000029000000}"/>
    <cellStyle name="Обычный 3" xfId="42" xr:uid="{00000000-0005-0000-0000-00002A000000}"/>
    <cellStyle name="Обычный_Фонд Коменсации" xfId="2"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6"/>
  <sheetViews>
    <sheetView tabSelected="1" zoomScaleNormal="100" workbookViewId="0">
      <selection activeCell="H10" sqref="H10"/>
    </sheetView>
  </sheetViews>
  <sheetFormatPr defaultRowHeight="15.75" x14ac:dyDescent="0.25"/>
  <cols>
    <col min="1" max="1" width="72.140625" style="38" customWidth="1"/>
    <col min="2" max="2" width="16.85546875" style="39" customWidth="1"/>
    <col min="3" max="3" width="17.7109375" style="40" customWidth="1"/>
    <col min="4" max="4" width="18.85546875" style="40" customWidth="1"/>
    <col min="5" max="5" width="13.28515625" style="40" customWidth="1"/>
    <col min="6" max="6" width="13.7109375" style="40" customWidth="1"/>
    <col min="7" max="7" width="14" style="41" customWidth="1"/>
    <col min="8" max="8" width="60.5703125" style="38" customWidth="1"/>
    <col min="9" max="9" width="10.28515625" style="2" bestFit="1" customWidth="1"/>
    <col min="10" max="16384" width="9.140625" style="2"/>
  </cols>
  <sheetData>
    <row r="1" spans="1:9" s="1" customFormat="1" ht="28.5" customHeight="1" x14ac:dyDescent="0.25">
      <c r="A1" s="47" t="s">
        <v>364</v>
      </c>
      <c r="B1" s="47"/>
      <c r="C1" s="47"/>
      <c r="D1" s="47"/>
      <c r="E1" s="47"/>
      <c r="F1" s="47"/>
      <c r="G1" s="47"/>
      <c r="H1" s="47"/>
    </row>
    <row r="2" spans="1:9" s="1" customFormat="1" ht="64.5" customHeight="1" x14ac:dyDescent="0.25">
      <c r="A2" s="48" t="s">
        <v>365</v>
      </c>
      <c r="B2" s="48"/>
      <c r="C2" s="48"/>
      <c r="D2" s="48"/>
      <c r="E2" s="48"/>
      <c r="F2" s="48"/>
      <c r="G2" s="48"/>
      <c r="H2" s="48"/>
    </row>
    <row r="3" spans="1:9" x14ac:dyDescent="0.25">
      <c r="A3" s="49" t="s">
        <v>116</v>
      </c>
      <c r="B3" s="50" t="s">
        <v>36</v>
      </c>
      <c r="C3" s="50" t="s">
        <v>431</v>
      </c>
      <c r="D3" s="50"/>
      <c r="E3" s="51" t="s">
        <v>432</v>
      </c>
      <c r="F3" s="50" t="s">
        <v>117</v>
      </c>
      <c r="G3" s="50"/>
      <c r="H3" s="50" t="s">
        <v>120</v>
      </c>
    </row>
    <row r="4" spans="1:9" ht="70.5" customHeight="1" x14ac:dyDescent="0.25">
      <c r="A4" s="49"/>
      <c r="B4" s="50"/>
      <c r="C4" s="7" t="s">
        <v>366</v>
      </c>
      <c r="D4" s="7" t="s">
        <v>367</v>
      </c>
      <c r="E4" s="51"/>
      <c r="F4" s="7" t="s">
        <v>118</v>
      </c>
      <c r="G4" s="7" t="s">
        <v>119</v>
      </c>
      <c r="H4" s="50"/>
    </row>
    <row r="5" spans="1:9" x14ac:dyDescent="0.25">
      <c r="A5" s="8">
        <v>1</v>
      </c>
      <c r="B5" s="8">
        <v>2</v>
      </c>
      <c r="C5" s="8">
        <v>3</v>
      </c>
      <c r="D5" s="8">
        <v>4</v>
      </c>
      <c r="E5" s="9">
        <v>5</v>
      </c>
      <c r="F5" s="9">
        <v>6</v>
      </c>
      <c r="G5" s="9">
        <v>7</v>
      </c>
      <c r="H5" s="9">
        <v>8</v>
      </c>
      <c r="I5" s="3"/>
    </row>
    <row r="6" spans="1:9" x14ac:dyDescent="0.25">
      <c r="A6" s="10" t="s">
        <v>0</v>
      </c>
      <c r="B6" s="8" t="s">
        <v>73</v>
      </c>
      <c r="C6" s="11">
        <f>C7+C14+C24+C37+C51+C57+C69+C77+C84+C94</f>
        <v>942381.39999999991</v>
      </c>
      <c r="D6" s="11">
        <f>D7+D14+D24+D37+D51+D57+D69+D77+D84+D94</f>
        <v>965452.2</v>
      </c>
      <c r="E6" s="11">
        <f>E7+E14+E24+E37+E51+E57+E69+E77+E84+E94</f>
        <v>1000014.1000000002</v>
      </c>
      <c r="F6" s="11">
        <f>E6/C6*100</f>
        <v>106.11564489706613</v>
      </c>
      <c r="G6" s="11">
        <f>E6/D6*100</f>
        <v>103.57986651229342</v>
      </c>
      <c r="H6" s="24"/>
      <c r="I6" s="3"/>
    </row>
    <row r="7" spans="1:9" x14ac:dyDescent="0.25">
      <c r="A7" s="10" t="s">
        <v>1</v>
      </c>
      <c r="B7" s="8" t="s">
        <v>74</v>
      </c>
      <c r="C7" s="11">
        <f>C8</f>
        <v>611579.29999999993</v>
      </c>
      <c r="D7" s="11">
        <f t="shared" ref="D7:E7" si="0">D8</f>
        <v>665187</v>
      </c>
      <c r="E7" s="11">
        <f t="shared" si="0"/>
        <v>697559.20000000007</v>
      </c>
      <c r="F7" s="11">
        <f t="shared" ref="F7:F60" si="1">E7/C7*100</f>
        <v>114.05866745326405</v>
      </c>
      <c r="G7" s="11">
        <f t="shared" ref="G7:G60" si="2">E7/D7*100</f>
        <v>104.86663148858892</v>
      </c>
      <c r="H7" s="24"/>
      <c r="I7" s="3"/>
    </row>
    <row r="8" spans="1:9" x14ac:dyDescent="0.25">
      <c r="A8" s="10" t="s">
        <v>45</v>
      </c>
      <c r="B8" s="8" t="s">
        <v>75</v>
      </c>
      <c r="C8" s="11">
        <f>SUM(C9:C13)</f>
        <v>611579.29999999993</v>
      </c>
      <c r="D8" s="11">
        <f>SUM(D9:D13)</f>
        <v>665187</v>
      </c>
      <c r="E8" s="11">
        <f>SUM(E9:E13)</f>
        <v>697559.20000000007</v>
      </c>
      <c r="F8" s="11">
        <f t="shared" si="1"/>
        <v>114.05866745326405</v>
      </c>
      <c r="G8" s="11">
        <f t="shared" si="2"/>
        <v>104.86663148858892</v>
      </c>
      <c r="H8" s="42"/>
      <c r="I8" s="3"/>
    </row>
    <row r="9" spans="1:9" ht="78.75" x14ac:dyDescent="0.25">
      <c r="A9" s="10" t="s">
        <v>399</v>
      </c>
      <c r="B9" s="8" t="s">
        <v>76</v>
      </c>
      <c r="C9" s="11">
        <v>584383.80000000005</v>
      </c>
      <c r="D9" s="11">
        <v>646725</v>
      </c>
      <c r="E9" s="12">
        <v>674919.6</v>
      </c>
      <c r="F9" s="11">
        <f t="shared" si="1"/>
        <v>115.4925239200676</v>
      </c>
      <c r="G9" s="11">
        <f t="shared" si="2"/>
        <v>104.35959642815725</v>
      </c>
      <c r="H9" s="24" t="s">
        <v>400</v>
      </c>
      <c r="I9" s="3"/>
    </row>
    <row r="10" spans="1:9" ht="110.25" x14ac:dyDescent="0.25">
      <c r="A10" s="10" t="s">
        <v>2</v>
      </c>
      <c r="B10" s="8" t="s">
        <v>77</v>
      </c>
      <c r="C10" s="11">
        <v>344.2</v>
      </c>
      <c r="D10" s="11">
        <v>367</v>
      </c>
      <c r="E10" s="12">
        <v>362.4</v>
      </c>
      <c r="F10" s="11">
        <f>E10/C10*100</f>
        <v>105.287623474724</v>
      </c>
      <c r="G10" s="11">
        <f t="shared" si="2"/>
        <v>98.74659400544958</v>
      </c>
      <c r="H10" s="24" t="s">
        <v>356</v>
      </c>
      <c r="I10" s="3"/>
    </row>
    <row r="11" spans="1:9" ht="47.25" x14ac:dyDescent="0.25">
      <c r="A11" s="10" t="s">
        <v>362</v>
      </c>
      <c r="B11" s="8" t="s">
        <v>78</v>
      </c>
      <c r="C11" s="11">
        <v>2434.6999999999998</v>
      </c>
      <c r="D11" s="11">
        <v>1295</v>
      </c>
      <c r="E11" s="12">
        <v>1324</v>
      </c>
      <c r="F11" s="11">
        <f t="shared" si="1"/>
        <v>54.380416478416237</v>
      </c>
      <c r="G11" s="11">
        <f t="shared" si="2"/>
        <v>102.23938223938225</v>
      </c>
      <c r="H11" s="24" t="s">
        <v>401</v>
      </c>
      <c r="I11" s="3"/>
    </row>
    <row r="12" spans="1:9" ht="94.5" x14ac:dyDescent="0.25">
      <c r="A12" s="10" t="s">
        <v>3</v>
      </c>
      <c r="B12" s="8" t="s">
        <v>79</v>
      </c>
      <c r="C12" s="11">
        <v>1395.7</v>
      </c>
      <c r="D12" s="11">
        <v>373</v>
      </c>
      <c r="E12" s="12">
        <v>392.4</v>
      </c>
      <c r="F12" s="11">
        <f>E12/C12*100</f>
        <v>28.114924410689973</v>
      </c>
      <c r="G12" s="11">
        <f>E12/D12*100</f>
        <v>105.20107238605898</v>
      </c>
      <c r="H12" s="24" t="s">
        <v>402</v>
      </c>
      <c r="I12" s="3"/>
    </row>
    <row r="13" spans="1:9" ht="94.5" x14ac:dyDescent="0.25">
      <c r="A13" s="10" t="s">
        <v>270</v>
      </c>
      <c r="B13" s="8" t="s">
        <v>271</v>
      </c>
      <c r="C13" s="11">
        <v>23020.9</v>
      </c>
      <c r="D13" s="11">
        <v>16427</v>
      </c>
      <c r="E13" s="12">
        <v>20560.8</v>
      </c>
      <c r="F13" s="11">
        <f>E13/C13*100</f>
        <v>89.313623707153056</v>
      </c>
      <c r="G13" s="11">
        <f>E13/D13*100</f>
        <v>125.16466792475802</v>
      </c>
      <c r="H13" s="24" t="s">
        <v>403</v>
      </c>
      <c r="I13" s="3"/>
    </row>
    <row r="14" spans="1:9" ht="135.75" customHeight="1" x14ac:dyDescent="0.25">
      <c r="A14" s="13" t="s">
        <v>392</v>
      </c>
      <c r="B14" s="14" t="s">
        <v>80</v>
      </c>
      <c r="C14" s="11">
        <f>C15</f>
        <v>7135.5</v>
      </c>
      <c r="D14" s="11">
        <f>D15</f>
        <v>7497.3</v>
      </c>
      <c r="E14" s="12">
        <f>E15</f>
        <v>8651.4</v>
      </c>
      <c r="F14" s="11">
        <f t="shared" si="1"/>
        <v>121.24448181627075</v>
      </c>
      <c r="G14" s="11">
        <f t="shared" si="2"/>
        <v>115.39354167500299</v>
      </c>
      <c r="H14" s="30" t="s">
        <v>404</v>
      </c>
      <c r="I14" s="3"/>
    </row>
    <row r="15" spans="1:9" ht="37.5" customHeight="1" x14ac:dyDescent="0.25">
      <c r="A15" s="13" t="s">
        <v>4</v>
      </c>
      <c r="B15" s="14" t="s">
        <v>81</v>
      </c>
      <c r="C15" s="11">
        <f>C16+C18+C20+C22</f>
        <v>7135.5</v>
      </c>
      <c r="D15" s="11">
        <f>D16+D18+D20+D22</f>
        <v>7497.3</v>
      </c>
      <c r="E15" s="11">
        <f>E16+E18+E20+E22</f>
        <v>8651.4</v>
      </c>
      <c r="F15" s="11">
        <f t="shared" si="1"/>
        <v>121.24448181627075</v>
      </c>
      <c r="G15" s="11">
        <f t="shared" si="2"/>
        <v>115.39354167500299</v>
      </c>
      <c r="H15" s="30"/>
      <c r="I15" s="3"/>
    </row>
    <row r="16" spans="1:9" ht="63" x14ac:dyDescent="0.25">
      <c r="A16" s="15" t="s">
        <v>253</v>
      </c>
      <c r="B16" s="14" t="s">
        <v>179</v>
      </c>
      <c r="C16" s="11">
        <f>C17</f>
        <v>3280.3</v>
      </c>
      <c r="D16" s="11">
        <f t="shared" ref="D16:E16" si="3">D17</f>
        <v>3389.8</v>
      </c>
      <c r="E16" s="11">
        <f t="shared" si="3"/>
        <v>4337</v>
      </c>
      <c r="F16" s="11">
        <f t="shared" si="1"/>
        <v>132.21351705636678</v>
      </c>
      <c r="G16" s="11">
        <f t="shared" si="2"/>
        <v>127.94265148386334</v>
      </c>
      <c r="H16" s="24"/>
      <c r="I16" s="3"/>
    </row>
    <row r="17" spans="1:9" ht="110.25" x14ac:dyDescent="0.25">
      <c r="A17" s="15" t="s">
        <v>254</v>
      </c>
      <c r="B17" s="14" t="s">
        <v>255</v>
      </c>
      <c r="C17" s="11">
        <v>3280.3</v>
      </c>
      <c r="D17" s="11">
        <v>3389.8</v>
      </c>
      <c r="E17" s="12">
        <v>4337</v>
      </c>
      <c r="F17" s="11">
        <f t="shared" si="1"/>
        <v>132.21351705636678</v>
      </c>
      <c r="G17" s="11">
        <f t="shared" si="2"/>
        <v>127.94265148386334</v>
      </c>
      <c r="H17" s="24"/>
      <c r="I17" s="3"/>
    </row>
    <row r="18" spans="1:9" ht="78.75" x14ac:dyDescent="0.25">
      <c r="A18" s="15" t="s">
        <v>256</v>
      </c>
      <c r="B18" s="14" t="s">
        <v>180</v>
      </c>
      <c r="C18" s="11">
        <f>C19</f>
        <v>18.5</v>
      </c>
      <c r="D18" s="11">
        <f t="shared" ref="D18:E18" si="4">D19</f>
        <v>18.7</v>
      </c>
      <c r="E18" s="11">
        <f t="shared" si="4"/>
        <v>23.4</v>
      </c>
      <c r="F18" s="11">
        <f t="shared" si="1"/>
        <v>126.48648648648648</v>
      </c>
      <c r="G18" s="11">
        <f t="shared" si="2"/>
        <v>125.13368983957218</v>
      </c>
      <c r="H18" s="24"/>
      <c r="I18" s="3"/>
    </row>
    <row r="19" spans="1:9" ht="126" x14ac:dyDescent="0.25">
      <c r="A19" s="15" t="s">
        <v>257</v>
      </c>
      <c r="B19" s="14" t="s">
        <v>258</v>
      </c>
      <c r="C19" s="11">
        <v>18.5</v>
      </c>
      <c r="D19" s="11">
        <v>18.7</v>
      </c>
      <c r="E19" s="12">
        <v>23.4</v>
      </c>
      <c r="F19" s="11">
        <f t="shared" si="1"/>
        <v>126.48648648648648</v>
      </c>
      <c r="G19" s="11">
        <f t="shared" si="2"/>
        <v>125.13368983957218</v>
      </c>
      <c r="H19" s="24"/>
      <c r="I19" s="3"/>
    </row>
    <row r="20" spans="1:9" ht="63" x14ac:dyDescent="0.25">
      <c r="A20" s="15" t="s">
        <v>259</v>
      </c>
      <c r="B20" s="14" t="s">
        <v>181</v>
      </c>
      <c r="C20" s="11">
        <f>C21</f>
        <v>4303.8999999999996</v>
      </c>
      <c r="D20" s="11">
        <f t="shared" ref="D20:E20" si="5">D21</f>
        <v>4513.8</v>
      </c>
      <c r="E20" s="11">
        <f t="shared" si="5"/>
        <v>4788.6000000000004</v>
      </c>
      <c r="F20" s="11">
        <f t="shared" si="1"/>
        <v>111.26187876112365</v>
      </c>
      <c r="G20" s="11">
        <f t="shared" si="2"/>
        <v>106.08799680978333</v>
      </c>
      <c r="H20" s="24"/>
      <c r="I20" s="3"/>
    </row>
    <row r="21" spans="1:9" ht="110.25" x14ac:dyDescent="0.25">
      <c r="A21" s="15" t="s">
        <v>260</v>
      </c>
      <c r="B21" s="14" t="s">
        <v>261</v>
      </c>
      <c r="C21" s="11">
        <v>4303.8999999999996</v>
      </c>
      <c r="D21" s="11">
        <v>4513.8</v>
      </c>
      <c r="E21" s="12">
        <v>4788.6000000000004</v>
      </c>
      <c r="F21" s="11">
        <f t="shared" si="1"/>
        <v>111.26187876112365</v>
      </c>
      <c r="G21" s="11">
        <f t="shared" si="2"/>
        <v>106.08799680978333</v>
      </c>
      <c r="H21" s="24"/>
      <c r="I21" s="3"/>
    </row>
    <row r="22" spans="1:9" ht="63" x14ac:dyDescent="0.25">
      <c r="A22" s="15" t="s">
        <v>262</v>
      </c>
      <c r="B22" s="14" t="s">
        <v>182</v>
      </c>
      <c r="C22" s="11">
        <f>C23</f>
        <v>-467.2</v>
      </c>
      <c r="D22" s="11">
        <f t="shared" ref="D22:E22" si="6">D23</f>
        <v>-425</v>
      </c>
      <c r="E22" s="11">
        <f t="shared" si="6"/>
        <v>-497.6</v>
      </c>
      <c r="F22" s="11">
        <f t="shared" si="1"/>
        <v>106.50684931506851</v>
      </c>
      <c r="G22" s="11">
        <f t="shared" si="2"/>
        <v>117.08235294117648</v>
      </c>
      <c r="H22" s="24"/>
      <c r="I22" s="3"/>
    </row>
    <row r="23" spans="1:9" ht="110.25" x14ac:dyDescent="0.25">
      <c r="A23" s="15" t="s">
        <v>264</v>
      </c>
      <c r="B23" s="14" t="s">
        <v>263</v>
      </c>
      <c r="C23" s="11">
        <v>-467.2</v>
      </c>
      <c r="D23" s="11">
        <v>-425</v>
      </c>
      <c r="E23" s="12">
        <v>-497.6</v>
      </c>
      <c r="F23" s="11">
        <f t="shared" si="1"/>
        <v>106.50684931506851</v>
      </c>
      <c r="G23" s="11">
        <f t="shared" si="2"/>
        <v>117.08235294117648</v>
      </c>
      <c r="H23" s="24"/>
      <c r="I23" s="3"/>
    </row>
    <row r="24" spans="1:9" x14ac:dyDescent="0.25">
      <c r="A24" s="16" t="s">
        <v>5</v>
      </c>
      <c r="B24" s="17" t="s">
        <v>178</v>
      </c>
      <c r="C24" s="18">
        <f>C25+C30+C33+C35</f>
        <v>62437</v>
      </c>
      <c r="D24" s="18">
        <f>D25+D30+D33+D35</f>
        <v>90685</v>
      </c>
      <c r="E24" s="18">
        <f>E25+E30+E33+E35</f>
        <v>94972.5</v>
      </c>
      <c r="F24" s="11">
        <f t="shared" si="1"/>
        <v>152.10932620081041</v>
      </c>
      <c r="G24" s="11">
        <f t="shared" si="2"/>
        <v>104.7279042840602</v>
      </c>
      <c r="H24" s="24"/>
      <c r="I24" s="3"/>
    </row>
    <row r="25" spans="1:9" ht="47.25" x14ac:dyDescent="0.25">
      <c r="A25" s="13" t="s">
        <v>6</v>
      </c>
      <c r="B25" s="14" t="s">
        <v>143</v>
      </c>
      <c r="C25" s="12">
        <f>C26+C28</f>
        <v>56290</v>
      </c>
      <c r="D25" s="12">
        <f t="shared" ref="D25:E25" si="7">D26+D28</f>
        <v>84744</v>
      </c>
      <c r="E25" s="12">
        <f t="shared" si="7"/>
        <v>88747.9</v>
      </c>
      <c r="F25" s="11">
        <f t="shared" si="1"/>
        <v>157.66192929472373</v>
      </c>
      <c r="G25" s="11">
        <f t="shared" si="2"/>
        <v>104.72470027376568</v>
      </c>
      <c r="H25" s="13" t="s">
        <v>405</v>
      </c>
      <c r="I25" s="3"/>
    </row>
    <row r="26" spans="1:9" ht="31.5" x14ac:dyDescent="0.25">
      <c r="A26" s="15" t="s">
        <v>37</v>
      </c>
      <c r="B26" s="14" t="s">
        <v>82</v>
      </c>
      <c r="C26" s="12">
        <f>C27</f>
        <v>54720</v>
      </c>
      <c r="D26" s="12">
        <f>D27</f>
        <v>77924</v>
      </c>
      <c r="E26" s="12">
        <f>E27</f>
        <v>82032.2</v>
      </c>
      <c r="F26" s="11">
        <f t="shared" si="1"/>
        <v>149.9126461988304</v>
      </c>
      <c r="G26" s="11">
        <f t="shared" si="2"/>
        <v>105.27205995585443</v>
      </c>
      <c r="H26" s="24"/>
      <c r="I26" s="3"/>
    </row>
    <row r="27" spans="1:9" ht="31.5" x14ac:dyDescent="0.25">
      <c r="A27" s="15" t="s">
        <v>37</v>
      </c>
      <c r="B27" s="14" t="s">
        <v>83</v>
      </c>
      <c r="C27" s="12">
        <v>54720</v>
      </c>
      <c r="D27" s="12">
        <v>77924</v>
      </c>
      <c r="E27" s="12">
        <v>82032.2</v>
      </c>
      <c r="F27" s="11">
        <f t="shared" si="1"/>
        <v>149.9126461988304</v>
      </c>
      <c r="G27" s="11">
        <f t="shared" si="2"/>
        <v>105.27205995585443</v>
      </c>
      <c r="H27" s="24"/>
      <c r="I27" s="3"/>
    </row>
    <row r="28" spans="1:9" ht="47.25" x14ac:dyDescent="0.25">
      <c r="A28" s="15" t="s">
        <v>183</v>
      </c>
      <c r="B28" s="14" t="s">
        <v>84</v>
      </c>
      <c r="C28" s="12">
        <f>C29</f>
        <v>1570</v>
      </c>
      <c r="D28" s="12">
        <f>D29</f>
        <v>6820</v>
      </c>
      <c r="E28" s="12">
        <f>E29</f>
        <v>6715.7</v>
      </c>
      <c r="F28" s="11">
        <f t="shared" si="1"/>
        <v>427.75159235668792</v>
      </c>
      <c r="G28" s="11">
        <f t="shared" si="2"/>
        <v>98.470674486803517</v>
      </c>
      <c r="H28" s="24"/>
      <c r="I28" s="3"/>
    </row>
    <row r="29" spans="1:9" ht="63" x14ac:dyDescent="0.25">
      <c r="A29" s="15" t="s">
        <v>393</v>
      </c>
      <c r="B29" s="14" t="s">
        <v>85</v>
      </c>
      <c r="C29" s="12">
        <v>1570</v>
      </c>
      <c r="D29" s="12">
        <v>6820</v>
      </c>
      <c r="E29" s="12">
        <v>6715.7</v>
      </c>
      <c r="F29" s="11">
        <f t="shared" si="1"/>
        <v>427.75159235668792</v>
      </c>
      <c r="G29" s="11">
        <f t="shared" si="2"/>
        <v>98.470674486803517</v>
      </c>
      <c r="H29" s="24"/>
      <c r="I29" s="3"/>
    </row>
    <row r="30" spans="1:9" ht="47.25" x14ac:dyDescent="0.25">
      <c r="A30" s="10" t="s">
        <v>7</v>
      </c>
      <c r="B30" s="8" t="s">
        <v>86</v>
      </c>
      <c r="C30" s="11">
        <f>C31+C32</f>
        <v>322</v>
      </c>
      <c r="D30" s="11">
        <f>D31+D32</f>
        <v>-574</v>
      </c>
      <c r="E30" s="11">
        <f>E31+E32</f>
        <v>-599</v>
      </c>
      <c r="F30" s="11">
        <f t="shared" si="1"/>
        <v>-186.0248447204969</v>
      </c>
      <c r="G30" s="11">
        <f t="shared" si="2"/>
        <v>104.35540069686411</v>
      </c>
      <c r="H30" s="13" t="s">
        <v>406</v>
      </c>
      <c r="I30" s="3"/>
    </row>
    <row r="31" spans="1:9" ht="31.5" x14ac:dyDescent="0.25">
      <c r="A31" s="10" t="s">
        <v>7</v>
      </c>
      <c r="B31" s="8" t="s">
        <v>87</v>
      </c>
      <c r="C31" s="11">
        <v>322</v>
      </c>
      <c r="D31" s="11">
        <v>-574.1</v>
      </c>
      <c r="E31" s="12">
        <v>-599.1</v>
      </c>
      <c r="F31" s="11">
        <f t="shared" si="1"/>
        <v>-186.05590062111801</v>
      </c>
      <c r="G31" s="11">
        <f t="shared" si="2"/>
        <v>104.35464204842361</v>
      </c>
      <c r="H31" s="24"/>
      <c r="I31" s="3"/>
    </row>
    <row r="32" spans="1:9" ht="31.5" x14ac:dyDescent="0.25">
      <c r="A32" s="15" t="s">
        <v>372</v>
      </c>
      <c r="B32" s="8" t="s">
        <v>373</v>
      </c>
      <c r="C32" s="11">
        <v>0</v>
      </c>
      <c r="D32" s="11">
        <v>0.1</v>
      </c>
      <c r="E32" s="12">
        <v>0.1</v>
      </c>
      <c r="F32" s="11" t="s">
        <v>121</v>
      </c>
      <c r="G32" s="11">
        <f t="shared" si="2"/>
        <v>100</v>
      </c>
      <c r="H32" s="24"/>
      <c r="I32" s="3"/>
    </row>
    <row r="33" spans="1:9" ht="31.5" x14ac:dyDescent="0.25">
      <c r="A33" s="10" t="s">
        <v>8</v>
      </c>
      <c r="B33" s="8" t="s">
        <v>88</v>
      </c>
      <c r="C33" s="11">
        <f>C34</f>
        <v>750</v>
      </c>
      <c r="D33" s="11">
        <f t="shared" ref="D33:E33" si="8">D34</f>
        <v>72</v>
      </c>
      <c r="E33" s="11">
        <f t="shared" si="8"/>
        <v>72</v>
      </c>
      <c r="F33" s="11">
        <f t="shared" si="1"/>
        <v>9.6</v>
      </c>
      <c r="G33" s="11">
        <f t="shared" si="2"/>
        <v>100</v>
      </c>
      <c r="H33" s="13" t="s">
        <v>407</v>
      </c>
      <c r="I33" s="3"/>
    </row>
    <row r="34" spans="1:9" x14ac:dyDescent="0.25">
      <c r="A34" s="10" t="s">
        <v>8</v>
      </c>
      <c r="B34" s="8" t="s">
        <v>89</v>
      </c>
      <c r="C34" s="11">
        <v>750</v>
      </c>
      <c r="D34" s="11">
        <v>72</v>
      </c>
      <c r="E34" s="12">
        <v>72</v>
      </c>
      <c r="F34" s="11">
        <f t="shared" si="1"/>
        <v>9.6</v>
      </c>
      <c r="G34" s="11">
        <f t="shared" si="2"/>
        <v>100</v>
      </c>
      <c r="H34" s="24"/>
      <c r="I34" s="3"/>
    </row>
    <row r="35" spans="1:9" ht="31.5" x14ac:dyDescent="0.25">
      <c r="A35" s="10" t="s">
        <v>9</v>
      </c>
      <c r="B35" s="8" t="s">
        <v>90</v>
      </c>
      <c r="C35" s="11">
        <f>C36</f>
        <v>5075</v>
      </c>
      <c r="D35" s="11">
        <f t="shared" ref="D35:E35" si="9">D36</f>
        <v>6443</v>
      </c>
      <c r="E35" s="11">
        <f t="shared" si="9"/>
        <v>6751.6</v>
      </c>
      <c r="F35" s="11">
        <f t="shared" si="1"/>
        <v>133.03645320197046</v>
      </c>
      <c r="G35" s="11">
        <f t="shared" si="2"/>
        <v>104.78969424181284</v>
      </c>
      <c r="H35" s="13" t="s">
        <v>408</v>
      </c>
      <c r="I35" s="3"/>
    </row>
    <row r="36" spans="1:9" ht="31.5" x14ac:dyDescent="0.25">
      <c r="A36" s="10" t="s">
        <v>46</v>
      </c>
      <c r="B36" s="8" t="s">
        <v>91</v>
      </c>
      <c r="C36" s="11">
        <v>5075</v>
      </c>
      <c r="D36" s="11">
        <v>6443</v>
      </c>
      <c r="E36" s="12">
        <v>6751.6</v>
      </c>
      <c r="F36" s="11">
        <f t="shared" si="1"/>
        <v>133.03645320197046</v>
      </c>
      <c r="G36" s="11">
        <f t="shared" si="2"/>
        <v>104.78969424181284</v>
      </c>
      <c r="H36" s="43"/>
      <c r="I36" s="3"/>
    </row>
    <row r="37" spans="1:9" x14ac:dyDescent="0.25">
      <c r="A37" s="19" t="s">
        <v>10</v>
      </c>
      <c r="B37" s="17" t="s">
        <v>92</v>
      </c>
      <c r="C37" s="18">
        <f>C38+C40+C42+C45</f>
        <v>149259</v>
      </c>
      <c r="D37" s="18">
        <f t="shared" ref="D37:E37" si="10">D38+D40+D42+D45</f>
        <v>94250</v>
      </c>
      <c r="E37" s="18">
        <f t="shared" si="10"/>
        <v>93055.400000000009</v>
      </c>
      <c r="F37" s="11">
        <f t="shared" si="1"/>
        <v>62.344917224421984</v>
      </c>
      <c r="G37" s="11">
        <f t="shared" si="2"/>
        <v>98.732519893899223</v>
      </c>
      <c r="H37" s="5"/>
      <c r="I37" s="3"/>
    </row>
    <row r="38" spans="1:9" ht="47.25" x14ac:dyDescent="0.25">
      <c r="A38" s="15" t="s">
        <v>11</v>
      </c>
      <c r="B38" s="20" t="s">
        <v>144</v>
      </c>
      <c r="C38" s="11">
        <f>C39</f>
        <v>2350</v>
      </c>
      <c r="D38" s="11">
        <f t="shared" ref="D38:E38" si="11">D39</f>
        <v>2350</v>
      </c>
      <c r="E38" s="11">
        <f t="shared" si="11"/>
        <v>2102.1999999999998</v>
      </c>
      <c r="F38" s="11">
        <f t="shared" si="1"/>
        <v>89.455319148936169</v>
      </c>
      <c r="G38" s="11">
        <f t="shared" si="2"/>
        <v>89.455319148936169</v>
      </c>
      <c r="H38" s="24" t="s">
        <v>409</v>
      </c>
      <c r="I38" s="3"/>
    </row>
    <row r="39" spans="1:9" ht="47.25" x14ac:dyDescent="0.25">
      <c r="A39" s="15" t="s">
        <v>38</v>
      </c>
      <c r="B39" s="20" t="s">
        <v>93</v>
      </c>
      <c r="C39" s="11">
        <v>2350</v>
      </c>
      <c r="D39" s="11">
        <v>2350</v>
      </c>
      <c r="E39" s="12">
        <v>2102.1999999999998</v>
      </c>
      <c r="F39" s="11">
        <f t="shared" si="1"/>
        <v>89.455319148936169</v>
      </c>
      <c r="G39" s="11">
        <f t="shared" si="2"/>
        <v>89.455319148936169</v>
      </c>
      <c r="H39" s="24"/>
      <c r="I39" s="3"/>
    </row>
    <row r="40" spans="1:9" ht="141.75" x14ac:dyDescent="0.25">
      <c r="A40" s="15" t="s">
        <v>12</v>
      </c>
      <c r="B40" s="20" t="s">
        <v>94</v>
      </c>
      <c r="C40" s="11">
        <f>C41</f>
        <v>116000</v>
      </c>
      <c r="D40" s="11">
        <f t="shared" ref="D40:E40" si="12">D41</f>
        <v>58553</v>
      </c>
      <c r="E40" s="11">
        <f t="shared" si="12"/>
        <v>57101</v>
      </c>
      <c r="F40" s="11">
        <f t="shared" si="1"/>
        <v>49.225000000000001</v>
      </c>
      <c r="G40" s="11">
        <f t="shared" si="2"/>
        <v>97.520195378545935</v>
      </c>
      <c r="H40" s="24" t="s">
        <v>411</v>
      </c>
      <c r="I40" s="3"/>
    </row>
    <row r="41" spans="1:9" ht="31.5" x14ac:dyDescent="0.25">
      <c r="A41" s="15" t="s">
        <v>39</v>
      </c>
      <c r="B41" s="20" t="s">
        <v>95</v>
      </c>
      <c r="C41" s="11">
        <v>116000</v>
      </c>
      <c r="D41" s="11">
        <v>58553</v>
      </c>
      <c r="E41" s="12">
        <v>57101</v>
      </c>
      <c r="F41" s="11">
        <f t="shared" si="1"/>
        <v>49.225000000000001</v>
      </c>
      <c r="G41" s="11">
        <f t="shared" si="2"/>
        <v>97.520195378545935</v>
      </c>
      <c r="H41" s="24"/>
      <c r="I41" s="3"/>
    </row>
    <row r="42" spans="1:9" x14ac:dyDescent="0.25">
      <c r="A42" s="10" t="s">
        <v>47</v>
      </c>
      <c r="B42" s="14" t="s">
        <v>142</v>
      </c>
      <c r="C42" s="11">
        <f>C43+C44</f>
        <v>23170</v>
      </c>
      <c r="D42" s="11">
        <f t="shared" ref="D42:E42" si="13">D43+D44</f>
        <v>25372</v>
      </c>
      <c r="E42" s="11">
        <f t="shared" si="13"/>
        <v>24169.4</v>
      </c>
      <c r="F42" s="11">
        <f t="shared" si="1"/>
        <v>104.31333621061718</v>
      </c>
      <c r="G42" s="11">
        <f t="shared" si="2"/>
        <v>95.26012927636765</v>
      </c>
      <c r="H42" s="24"/>
      <c r="I42" s="3"/>
    </row>
    <row r="43" spans="1:9" ht="94.5" x14ac:dyDescent="0.25">
      <c r="A43" s="10" t="s">
        <v>13</v>
      </c>
      <c r="B43" s="14" t="s">
        <v>96</v>
      </c>
      <c r="C43" s="12">
        <v>5900</v>
      </c>
      <c r="D43" s="12">
        <v>9372</v>
      </c>
      <c r="E43" s="12">
        <v>9320.6</v>
      </c>
      <c r="F43" s="11">
        <f t="shared" si="1"/>
        <v>157.9762711864407</v>
      </c>
      <c r="G43" s="11">
        <f t="shared" si="2"/>
        <v>99.451557831839523</v>
      </c>
      <c r="H43" s="24" t="s">
        <v>412</v>
      </c>
      <c r="I43" s="3"/>
    </row>
    <row r="44" spans="1:9" ht="47.25" x14ac:dyDescent="0.25">
      <c r="A44" s="10" t="s">
        <v>14</v>
      </c>
      <c r="B44" s="14" t="s">
        <v>97</v>
      </c>
      <c r="C44" s="12">
        <v>17270</v>
      </c>
      <c r="D44" s="12">
        <v>16000</v>
      </c>
      <c r="E44" s="12">
        <v>14848.8</v>
      </c>
      <c r="F44" s="11">
        <f t="shared" si="1"/>
        <v>85.980312680949623</v>
      </c>
      <c r="G44" s="11">
        <f t="shared" si="2"/>
        <v>92.804999999999993</v>
      </c>
      <c r="H44" s="24" t="s">
        <v>410</v>
      </c>
      <c r="I44" s="3"/>
    </row>
    <row r="45" spans="1:9" x14ac:dyDescent="0.25">
      <c r="A45" s="15" t="s">
        <v>48</v>
      </c>
      <c r="B45" s="20" t="s">
        <v>145</v>
      </c>
      <c r="C45" s="12">
        <f>C46+C48</f>
        <v>7739</v>
      </c>
      <c r="D45" s="12">
        <f t="shared" ref="D45:E45" si="14">D46+D48</f>
        <v>7975</v>
      </c>
      <c r="E45" s="12">
        <f t="shared" si="14"/>
        <v>9682.8000000000011</v>
      </c>
      <c r="F45" s="11">
        <f t="shared" si="1"/>
        <v>125.116940173149</v>
      </c>
      <c r="G45" s="11">
        <f t="shared" si="2"/>
        <v>121.41442006269594</v>
      </c>
      <c r="H45" s="13"/>
      <c r="I45" s="3"/>
    </row>
    <row r="46" spans="1:9" ht="126" x14ac:dyDescent="0.25">
      <c r="A46" s="15" t="s">
        <v>15</v>
      </c>
      <c r="B46" s="20" t="s">
        <v>184</v>
      </c>
      <c r="C46" s="11">
        <f>C47</f>
        <v>7047</v>
      </c>
      <c r="D46" s="11">
        <f t="shared" ref="D46:E46" si="15">D47</f>
        <v>7283</v>
      </c>
      <c r="E46" s="11">
        <f t="shared" si="15"/>
        <v>8852.1</v>
      </c>
      <c r="F46" s="11">
        <f t="shared" si="1"/>
        <v>125.61515538527033</v>
      </c>
      <c r="G46" s="11">
        <f t="shared" si="2"/>
        <v>121.54469312096663</v>
      </c>
      <c r="H46" s="13" t="s">
        <v>413</v>
      </c>
      <c r="I46" s="3"/>
    </row>
    <row r="47" spans="1:9" ht="31.5" x14ac:dyDescent="0.25">
      <c r="A47" s="15" t="s">
        <v>40</v>
      </c>
      <c r="B47" s="20" t="s">
        <v>98</v>
      </c>
      <c r="C47" s="11">
        <v>7047</v>
      </c>
      <c r="D47" s="11">
        <v>7283</v>
      </c>
      <c r="E47" s="12">
        <v>8852.1</v>
      </c>
      <c r="F47" s="11">
        <f t="shared" si="1"/>
        <v>125.61515538527033</v>
      </c>
      <c r="G47" s="11">
        <f t="shared" si="2"/>
        <v>121.54469312096663</v>
      </c>
      <c r="H47" s="24"/>
      <c r="I47" s="3"/>
    </row>
    <row r="48" spans="1:9" ht="31.5" x14ac:dyDescent="0.25">
      <c r="A48" s="15" t="s">
        <v>16</v>
      </c>
      <c r="B48" s="20" t="s">
        <v>185</v>
      </c>
      <c r="C48" s="11">
        <f>C49</f>
        <v>692</v>
      </c>
      <c r="D48" s="11">
        <f t="shared" ref="D48:E48" si="16">D49</f>
        <v>692</v>
      </c>
      <c r="E48" s="11">
        <f t="shared" si="16"/>
        <v>830.7</v>
      </c>
      <c r="F48" s="11">
        <f t="shared" si="1"/>
        <v>120.04335260115609</v>
      </c>
      <c r="G48" s="11">
        <f t="shared" si="2"/>
        <v>120.04335260115609</v>
      </c>
      <c r="H48" s="13" t="s">
        <v>414</v>
      </c>
      <c r="I48" s="3"/>
    </row>
    <row r="49" spans="1:9" ht="31.5" x14ac:dyDescent="0.25">
      <c r="A49" s="15" t="s">
        <v>41</v>
      </c>
      <c r="B49" s="20" t="s">
        <v>186</v>
      </c>
      <c r="C49" s="11">
        <v>692</v>
      </c>
      <c r="D49" s="11">
        <v>692</v>
      </c>
      <c r="E49" s="12">
        <v>830.7</v>
      </c>
      <c r="F49" s="11">
        <f t="shared" si="1"/>
        <v>120.04335260115609</v>
      </c>
      <c r="G49" s="11">
        <f t="shared" si="2"/>
        <v>120.04335260115609</v>
      </c>
      <c r="H49" s="24"/>
      <c r="I49" s="3"/>
    </row>
    <row r="50" spans="1:9" x14ac:dyDescent="0.25">
      <c r="A50" s="15" t="s">
        <v>122</v>
      </c>
      <c r="B50" s="20" t="s">
        <v>121</v>
      </c>
      <c r="C50" s="11">
        <f>C51+C57+C69+C77+C84+C94</f>
        <v>111970.59999999999</v>
      </c>
      <c r="D50" s="11">
        <f>D51+D57+D69+D77+D84+D94</f>
        <v>107832.90000000001</v>
      </c>
      <c r="E50" s="11">
        <f>E51+E57+E69+E77+E84+E94</f>
        <v>105775.6</v>
      </c>
      <c r="F50" s="11">
        <f t="shared" si="1"/>
        <v>94.467297665637233</v>
      </c>
      <c r="G50" s="11">
        <f t="shared" si="2"/>
        <v>98.092140710302701</v>
      </c>
      <c r="H50" s="24"/>
      <c r="I50" s="3"/>
    </row>
    <row r="51" spans="1:9" x14ac:dyDescent="0.25">
      <c r="A51" s="21" t="s">
        <v>17</v>
      </c>
      <c r="B51" s="22" t="s">
        <v>99</v>
      </c>
      <c r="C51" s="23">
        <f>C52+C55</f>
        <v>2525.4</v>
      </c>
      <c r="D51" s="23">
        <f>D52+D55</f>
        <v>2370.1999999999998</v>
      </c>
      <c r="E51" s="23">
        <f>E52+E55</f>
        <v>2464.6999999999998</v>
      </c>
      <c r="F51" s="11">
        <f t="shared" si="1"/>
        <v>97.596420369050435</v>
      </c>
      <c r="G51" s="11">
        <f t="shared" si="2"/>
        <v>103.98700531600709</v>
      </c>
      <c r="H51" s="24"/>
      <c r="I51" s="3"/>
    </row>
    <row r="52" spans="1:9" ht="47.25" x14ac:dyDescent="0.25">
      <c r="A52" s="15" t="s">
        <v>49</v>
      </c>
      <c r="B52" s="22" t="s">
        <v>100</v>
      </c>
      <c r="C52" s="23">
        <f>C53</f>
        <v>2015</v>
      </c>
      <c r="D52" s="23">
        <f t="shared" ref="D52:E52" si="17">D53</f>
        <v>2367</v>
      </c>
      <c r="E52" s="23">
        <f t="shared" si="17"/>
        <v>2461.5</v>
      </c>
      <c r="F52" s="11">
        <f t="shared" si="1"/>
        <v>122.15880893300249</v>
      </c>
      <c r="G52" s="11">
        <f t="shared" si="2"/>
        <v>103.99239543726236</v>
      </c>
      <c r="H52" s="24" t="s">
        <v>415</v>
      </c>
      <c r="I52" s="3"/>
    </row>
    <row r="53" spans="1:9" ht="47.25" x14ac:dyDescent="0.25">
      <c r="A53" s="15" t="s">
        <v>394</v>
      </c>
      <c r="B53" s="22" t="s">
        <v>101</v>
      </c>
      <c r="C53" s="23">
        <v>2015</v>
      </c>
      <c r="D53" s="23">
        <v>2367</v>
      </c>
      <c r="E53" s="12">
        <v>2461.5</v>
      </c>
      <c r="F53" s="11">
        <f t="shared" si="1"/>
        <v>122.15880893300249</v>
      </c>
      <c r="G53" s="11">
        <f t="shared" si="2"/>
        <v>103.99239543726236</v>
      </c>
      <c r="H53" s="24"/>
      <c r="I53" s="3"/>
    </row>
    <row r="54" spans="1:9" ht="94.5" x14ac:dyDescent="0.25">
      <c r="A54" s="15" t="s">
        <v>187</v>
      </c>
      <c r="B54" s="22" t="s">
        <v>188</v>
      </c>
      <c r="C54" s="23">
        <f>C55</f>
        <v>510.4</v>
      </c>
      <c r="D54" s="23">
        <f t="shared" ref="D54:E55" si="18">D55</f>
        <v>3.2</v>
      </c>
      <c r="E54" s="23">
        <f t="shared" si="18"/>
        <v>3.2</v>
      </c>
      <c r="F54" s="11">
        <f t="shared" si="1"/>
        <v>0.62695924764890287</v>
      </c>
      <c r="G54" s="11">
        <f t="shared" si="2"/>
        <v>100</v>
      </c>
      <c r="H54" s="24" t="s">
        <v>430</v>
      </c>
      <c r="I54" s="3"/>
    </row>
    <row r="55" spans="1:9" ht="63" x14ac:dyDescent="0.25">
      <c r="A55" s="24" t="s">
        <v>150</v>
      </c>
      <c r="B55" s="22" t="s">
        <v>151</v>
      </c>
      <c r="C55" s="23">
        <f>C56</f>
        <v>510.4</v>
      </c>
      <c r="D55" s="23">
        <f t="shared" si="18"/>
        <v>3.2</v>
      </c>
      <c r="E55" s="23">
        <f t="shared" si="18"/>
        <v>3.2</v>
      </c>
      <c r="F55" s="11">
        <f t="shared" si="1"/>
        <v>0.62695924764890287</v>
      </c>
      <c r="G55" s="11">
        <f t="shared" si="2"/>
        <v>100</v>
      </c>
      <c r="H55" s="24"/>
      <c r="I55" s="3"/>
    </row>
    <row r="56" spans="1:9" ht="78.75" x14ac:dyDescent="0.25">
      <c r="A56" s="15" t="s">
        <v>149</v>
      </c>
      <c r="B56" s="22" t="s">
        <v>152</v>
      </c>
      <c r="C56" s="23">
        <v>510.4</v>
      </c>
      <c r="D56" s="23">
        <v>3.2</v>
      </c>
      <c r="E56" s="23">
        <v>3.2</v>
      </c>
      <c r="F56" s="11">
        <f t="shared" si="1"/>
        <v>0.62695924764890287</v>
      </c>
      <c r="G56" s="11">
        <f t="shared" si="2"/>
        <v>100</v>
      </c>
      <c r="H56" s="24"/>
      <c r="I56" s="3"/>
    </row>
    <row r="57" spans="1:9" ht="47.25" x14ac:dyDescent="0.25">
      <c r="A57" s="21" t="s">
        <v>18</v>
      </c>
      <c r="B57" s="22" t="s">
        <v>102</v>
      </c>
      <c r="C57" s="23">
        <f>C58+C66+C63</f>
        <v>88156.599999999991</v>
      </c>
      <c r="D57" s="23">
        <f>D58+D66+D63</f>
        <v>73959.100000000006</v>
      </c>
      <c r="E57" s="23">
        <f>E58+E66+E63</f>
        <v>74492.099999999991</v>
      </c>
      <c r="F57" s="11">
        <f t="shared" si="1"/>
        <v>84.499742503680949</v>
      </c>
      <c r="G57" s="11">
        <f t="shared" si="2"/>
        <v>100.72066858574536</v>
      </c>
      <c r="H57" s="24"/>
      <c r="I57" s="3"/>
    </row>
    <row r="58" spans="1:9" ht="78.75" x14ac:dyDescent="0.25">
      <c r="A58" s="10" t="s">
        <v>50</v>
      </c>
      <c r="B58" s="25" t="s">
        <v>156</v>
      </c>
      <c r="C58" s="26">
        <f>C59+C61</f>
        <v>85039.7</v>
      </c>
      <c r="D58" s="26">
        <f>D59+D61</f>
        <v>70684.5</v>
      </c>
      <c r="E58" s="26">
        <f>E59+E61</f>
        <v>71149.399999999994</v>
      </c>
      <c r="F58" s="11">
        <f t="shared" si="1"/>
        <v>83.666099480595534</v>
      </c>
      <c r="G58" s="11">
        <f t="shared" si="2"/>
        <v>100.65771137943962</v>
      </c>
      <c r="H58" s="24"/>
      <c r="I58" s="3"/>
    </row>
    <row r="59" spans="1:9" ht="110.25" x14ac:dyDescent="0.25">
      <c r="A59" s="10" t="s">
        <v>51</v>
      </c>
      <c r="B59" s="25" t="s">
        <v>157</v>
      </c>
      <c r="C59" s="26">
        <f>C60</f>
        <v>81885.399999999994</v>
      </c>
      <c r="D59" s="26">
        <f t="shared" ref="D59:E59" si="19">D60</f>
        <v>67407.899999999994</v>
      </c>
      <c r="E59" s="26">
        <f t="shared" si="19"/>
        <v>67646.899999999994</v>
      </c>
      <c r="F59" s="11">
        <f t="shared" si="1"/>
        <v>82.611674364416615</v>
      </c>
      <c r="G59" s="11">
        <f t="shared" si="2"/>
        <v>100.35455784856077</v>
      </c>
      <c r="H59" s="24" t="s">
        <v>416</v>
      </c>
      <c r="I59" s="3"/>
    </row>
    <row r="60" spans="1:9" ht="78.75" x14ac:dyDescent="0.25">
      <c r="A60" s="10" t="s">
        <v>19</v>
      </c>
      <c r="B60" s="25" t="s">
        <v>159</v>
      </c>
      <c r="C60" s="23">
        <v>81885.399999999994</v>
      </c>
      <c r="D60" s="23">
        <v>67407.899999999994</v>
      </c>
      <c r="E60" s="12">
        <v>67646.899999999994</v>
      </c>
      <c r="F60" s="11">
        <f t="shared" si="1"/>
        <v>82.611674364416615</v>
      </c>
      <c r="G60" s="11">
        <f t="shared" si="2"/>
        <v>100.35455784856077</v>
      </c>
      <c r="H60" s="44"/>
      <c r="I60" s="3"/>
    </row>
    <row r="61" spans="1:9" ht="47.25" x14ac:dyDescent="0.25">
      <c r="A61" s="10" t="s">
        <v>52</v>
      </c>
      <c r="B61" s="25" t="s">
        <v>211</v>
      </c>
      <c r="C61" s="23">
        <f>C62</f>
        <v>3154.3</v>
      </c>
      <c r="D61" s="23">
        <f t="shared" ref="D61:E61" si="20">D62</f>
        <v>3276.6</v>
      </c>
      <c r="E61" s="23">
        <f t="shared" si="20"/>
        <v>3502.5</v>
      </c>
      <c r="F61" s="11">
        <f t="shared" ref="F61:F94" si="21">E61/C61*100</f>
        <v>111.03889928034745</v>
      </c>
      <c r="G61" s="11">
        <f t="shared" ref="G61:G93" si="22">E61/D61*100</f>
        <v>106.89434169566015</v>
      </c>
      <c r="H61" s="24" t="s">
        <v>417</v>
      </c>
      <c r="I61" s="3"/>
    </row>
    <row r="62" spans="1:9" ht="31.5" x14ac:dyDescent="0.25">
      <c r="A62" s="10" t="s">
        <v>20</v>
      </c>
      <c r="B62" s="25" t="s">
        <v>161</v>
      </c>
      <c r="C62" s="12">
        <v>3154.3</v>
      </c>
      <c r="D62" s="12">
        <v>3276.6</v>
      </c>
      <c r="E62" s="12">
        <v>3502.5</v>
      </c>
      <c r="F62" s="11">
        <f t="shared" si="21"/>
        <v>111.03889928034745</v>
      </c>
      <c r="G62" s="11">
        <f t="shared" si="22"/>
        <v>106.89434169566015</v>
      </c>
      <c r="H62" s="24"/>
      <c r="I62" s="3"/>
    </row>
    <row r="63" spans="1:9" ht="47.25" x14ac:dyDescent="0.25">
      <c r="A63" s="27" t="s">
        <v>272</v>
      </c>
      <c r="B63" s="25" t="s">
        <v>275</v>
      </c>
      <c r="C63" s="12">
        <f>C64</f>
        <v>0</v>
      </c>
      <c r="D63" s="12">
        <f t="shared" ref="D63:E64" si="23">D64</f>
        <v>27.5</v>
      </c>
      <c r="E63" s="12">
        <f t="shared" si="23"/>
        <v>20.7</v>
      </c>
      <c r="F63" s="11" t="s">
        <v>121</v>
      </c>
      <c r="G63" s="11">
        <f t="shared" ref="G63:G65" si="24">E63/D63*100</f>
        <v>75.272727272727266</v>
      </c>
      <c r="H63" s="24" t="s">
        <v>418</v>
      </c>
      <c r="I63" s="3"/>
    </row>
    <row r="64" spans="1:9" ht="78.75" x14ac:dyDescent="0.25">
      <c r="A64" s="27" t="s">
        <v>273</v>
      </c>
      <c r="B64" s="25" t="s">
        <v>276</v>
      </c>
      <c r="C64" s="12">
        <f>C65</f>
        <v>0</v>
      </c>
      <c r="D64" s="12">
        <f t="shared" si="23"/>
        <v>27.5</v>
      </c>
      <c r="E64" s="12">
        <f t="shared" si="23"/>
        <v>20.7</v>
      </c>
      <c r="F64" s="11" t="s">
        <v>121</v>
      </c>
      <c r="G64" s="11">
        <f t="shared" si="24"/>
        <v>75.272727272727266</v>
      </c>
      <c r="H64" s="24"/>
      <c r="I64" s="3"/>
    </row>
    <row r="65" spans="1:9" ht="151.5" customHeight="1" x14ac:dyDescent="0.25">
      <c r="A65" s="27" t="s">
        <v>274</v>
      </c>
      <c r="B65" s="25" t="s">
        <v>277</v>
      </c>
      <c r="C65" s="12">
        <v>0</v>
      </c>
      <c r="D65" s="12">
        <v>27.5</v>
      </c>
      <c r="E65" s="12">
        <v>20.7</v>
      </c>
      <c r="F65" s="11" t="s">
        <v>121</v>
      </c>
      <c r="G65" s="11">
        <f t="shared" si="24"/>
        <v>75.272727272727266</v>
      </c>
      <c r="H65" s="24"/>
      <c r="I65" s="3"/>
    </row>
    <row r="66" spans="1:9" ht="86.25" customHeight="1" x14ac:dyDescent="0.25">
      <c r="A66" s="10" t="s">
        <v>53</v>
      </c>
      <c r="B66" s="25" t="s">
        <v>158</v>
      </c>
      <c r="C66" s="12">
        <f>C67</f>
        <v>3116.9</v>
      </c>
      <c r="D66" s="12">
        <f t="shared" ref="D66:E66" si="25">D67</f>
        <v>3247.1</v>
      </c>
      <c r="E66" s="12">
        <f t="shared" si="25"/>
        <v>3322</v>
      </c>
      <c r="F66" s="11">
        <f t="shared" si="21"/>
        <v>106.5802560236132</v>
      </c>
      <c r="G66" s="11">
        <f t="shared" si="22"/>
        <v>102.30667364725447</v>
      </c>
      <c r="H66" s="24" t="s">
        <v>357</v>
      </c>
      <c r="I66" s="3"/>
    </row>
    <row r="67" spans="1:9" ht="88.5" customHeight="1" x14ac:dyDescent="0.25">
      <c r="A67" s="10" t="s">
        <v>54</v>
      </c>
      <c r="B67" s="25" t="s">
        <v>207</v>
      </c>
      <c r="C67" s="12">
        <f>C68</f>
        <v>3116.9</v>
      </c>
      <c r="D67" s="12">
        <f t="shared" ref="D67:E67" si="26">D68</f>
        <v>3247.1</v>
      </c>
      <c r="E67" s="12">
        <f t="shared" si="26"/>
        <v>3322</v>
      </c>
      <c r="F67" s="11">
        <f t="shared" si="21"/>
        <v>106.5802560236132</v>
      </c>
      <c r="G67" s="11">
        <f t="shared" si="22"/>
        <v>102.30667364725447</v>
      </c>
      <c r="H67" s="24"/>
      <c r="I67" s="3"/>
    </row>
    <row r="68" spans="1:9" ht="86.25" customHeight="1" x14ac:dyDescent="0.25">
      <c r="A68" s="10" t="s">
        <v>21</v>
      </c>
      <c r="B68" s="25" t="s">
        <v>160</v>
      </c>
      <c r="C68" s="23">
        <v>3116.9</v>
      </c>
      <c r="D68" s="23">
        <v>3247.1</v>
      </c>
      <c r="E68" s="12">
        <v>3322</v>
      </c>
      <c r="F68" s="11">
        <f t="shared" si="21"/>
        <v>106.5802560236132</v>
      </c>
      <c r="G68" s="11">
        <f t="shared" si="22"/>
        <v>102.30667364725447</v>
      </c>
      <c r="H68" s="24"/>
      <c r="I68" s="3"/>
    </row>
    <row r="69" spans="1:9" ht="110.25" x14ac:dyDescent="0.25">
      <c r="A69" s="19" t="s">
        <v>22</v>
      </c>
      <c r="B69" s="25" t="s">
        <v>115</v>
      </c>
      <c r="C69" s="23">
        <f>C70</f>
        <v>15675.699999999997</v>
      </c>
      <c r="D69" s="23">
        <f t="shared" ref="D69:E69" si="27">D70</f>
        <v>5027.1000000000004</v>
      </c>
      <c r="E69" s="23">
        <f t="shared" si="27"/>
        <v>1786.8</v>
      </c>
      <c r="F69" s="11">
        <f t="shared" si="21"/>
        <v>11.39853403675753</v>
      </c>
      <c r="G69" s="11">
        <f t="shared" si="22"/>
        <v>35.543355015814285</v>
      </c>
      <c r="H69" s="24" t="s">
        <v>419</v>
      </c>
      <c r="I69" s="3"/>
    </row>
    <row r="70" spans="1:9" x14ac:dyDescent="0.25">
      <c r="A70" s="19" t="s">
        <v>278</v>
      </c>
      <c r="B70" s="25" t="s">
        <v>103</v>
      </c>
      <c r="C70" s="23">
        <f>C71+C73+C72+C76</f>
        <v>15675.699999999997</v>
      </c>
      <c r="D70" s="23">
        <f>D71+D72+D73+D76</f>
        <v>5027.1000000000004</v>
      </c>
      <c r="E70" s="23">
        <f>E71+E72+E73+E76</f>
        <v>1786.8</v>
      </c>
      <c r="F70" s="11">
        <f t="shared" si="21"/>
        <v>11.39853403675753</v>
      </c>
      <c r="G70" s="11">
        <f t="shared" si="22"/>
        <v>35.543355015814285</v>
      </c>
      <c r="H70" s="24"/>
      <c r="I70" s="3"/>
    </row>
    <row r="71" spans="1:9" ht="31.5" x14ac:dyDescent="0.25">
      <c r="A71" s="15" t="s">
        <v>42</v>
      </c>
      <c r="B71" s="25" t="s">
        <v>162</v>
      </c>
      <c r="C71" s="23">
        <v>721</v>
      </c>
      <c r="D71" s="23">
        <v>1184.7</v>
      </c>
      <c r="E71" s="12">
        <v>402.4</v>
      </c>
      <c r="F71" s="11">
        <f t="shared" si="21"/>
        <v>55.811373092926488</v>
      </c>
      <c r="G71" s="11">
        <f t="shared" si="22"/>
        <v>33.966404997045665</v>
      </c>
      <c r="H71" s="24"/>
      <c r="I71" s="3"/>
    </row>
    <row r="72" spans="1:9" x14ac:dyDescent="0.25">
      <c r="A72" s="15" t="s">
        <v>43</v>
      </c>
      <c r="B72" s="25" t="s">
        <v>163</v>
      </c>
      <c r="C72" s="23">
        <v>472.3</v>
      </c>
      <c r="D72" s="23">
        <v>425.7</v>
      </c>
      <c r="E72" s="12">
        <v>271.39999999999998</v>
      </c>
      <c r="F72" s="11">
        <f t="shared" si="21"/>
        <v>57.463476603853479</v>
      </c>
      <c r="G72" s="11">
        <f t="shared" si="22"/>
        <v>63.753817242189335</v>
      </c>
      <c r="H72" s="24"/>
      <c r="I72" s="3"/>
    </row>
    <row r="73" spans="1:9" x14ac:dyDescent="0.25">
      <c r="A73" s="15" t="s">
        <v>165</v>
      </c>
      <c r="B73" s="25" t="s">
        <v>164</v>
      </c>
      <c r="C73" s="23">
        <f>C74+C75</f>
        <v>14446.599999999999</v>
      </c>
      <c r="D73" s="23">
        <f t="shared" ref="D73:E73" si="28">D74+D75</f>
        <v>2994.8</v>
      </c>
      <c r="E73" s="23">
        <f t="shared" si="28"/>
        <v>1107.4000000000001</v>
      </c>
      <c r="F73" s="11">
        <f t="shared" si="21"/>
        <v>7.6654714604128316</v>
      </c>
      <c r="G73" s="11">
        <f t="shared" si="22"/>
        <v>36.977427541071187</v>
      </c>
      <c r="H73" s="24"/>
      <c r="I73" s="3"/>
    </row>
    <row r="74" spans="1:9" x14ac:dyDescent="0.25">
      <c r="A74" s="28" t="s">
        <v>166</v>
      </c>
      <c r="B74" s="25" t="s">
        <v>167</v>
      </c>
      <c r="C74" s="23">
        <v>14441.8</v>
      </c>
      <c r="D74" s="23">
        <v>2598.9</v>
      </c>
      <c r="E74" s="12">
        <v>1534.9</v>
      </c>
      <c r="F74" s="11">
        <f t="shared" si="21"/>
        <v>10.628176543090198</v>
      </c>
      <c r="G74" s="11">
        <f t="shared" si="22"/>
        <v>59.059602139366653</v>
      </c>
      <c r="H74" s="24"/>
      <c r="I74" s="3"/>
    </row>
    <row r="75" spans="1:9" ht="31.5" x14ac:dyDescent="0.25">
      <c r="A75" s="15" t="s">
        <v>168</v>
      </c>
      <c r="B75" s="25" t="s">
        <v>169</v>
      </c>
      <c r="C75" s="23">
        <v>4.8</v>
      </c>
      <c r="D75" s="23">
        <v>395.9</v>
      </c>
      <c r="E75" s="12">
        <v>-427.5</v>
      </c>
      <c r="F75" s="29" t="s">
        <v>384</v>
      </c>
      <c r="G75" s="11">
        <f t="shared" si="22"/>
        <v>-107.98181358929023</v>
      </c>
      <c r="H75" s="24"/>
      <c r="I75" s="3"/>
    </row>
    <row r="76" spans="1:9" ht="47.25" x14ac:dyDescent="0.25">
      <c r="A76" s="15" t="s">
        <v>44</v>
      </c>
      <c r="B76" s="25" t="s">
        <v>170</v>
      </c>
      <c r="C76" s="23">
        <v>35.799999999999997</v>
      </c>
      <c r="D76" s="23">
        <v>421.9</v>
      </c>
      <c r="E76" s="12">
        <v>5.6</v>
      </c>
      <c r="F76" s="11">
        <f t="shared" si="21"/>
        <v>15.64245810055866</v>
      </c>
      <c r="G76" s="11">
        <f t="shared" si="22"/>
        <v>1.3273287508888363</v>
      </c>
      <c r="H76" s="24"/>
      <c r="I76" s="3"/>
    </row>
    <row r="77" spans="1:9" ht="101.25" customHeight="1" x14ac:dyDescent="0.25">
      <c r="A77" s="30" t="s">
        <v>55</v>
      </c>
      <c r="B77" s="31" t="s">
        <v>104</v>
      </c>
      <c r="C77" s="23">
        <f>C78+C81</f>
        <v>236</v>
      </c>
      <c r="D77" s="23">
        <f t="shared" ref="D77:E77" si="29">D78+D81</f>
        <v>10798</v>
      </c>
      <c r="E77" s="23">
        <f t="shared" si="29"/>
        <v>10797.8</v>
      </c>
      <c r="F77" s="29" t="s">
        <v>397</v>
      </c>
      <c r="G77" s="11">
        <f t="shared" si="22"/>
        <v>99.998147805149102</v>
      </c>
      <c r="H77" s="24"/>
      <c r="I77" s="3"/>
    </row>
    <row r="78" spans="1:9" ht="31.5" x14ac:dyDescent="0.25">
      <c r="A78" s="30" t="s">
        <v>56</v>
      </c>
      <c r="B78" s="31" t="s">
        <v>189</v>
      </c>
      <c r="C78" s="23">
        <f>C79</f>
        <v>2.8</v>
      </c>
      <c r="D78" s="23">
        <f t="shared" ref="D78:E79" si="30">D79</f>
        <v>5</v>
      </c>
      <c r="E78" s="23">
        <f t="shared" si="30"/>
        <v>4.8</v>
      </c>
      <c r="F78" s="11">
        <f t="shared" si="21"/>
        <v>171.42857142857144</v>
      </c>
      <c r="G78" s="11">
        <f t="shared" si="22"/>
        <v>96</v>
      </c>
      <c r="H78" s="24" t="s">
        <v>420</v>
      </c>
      <c r="I78" s="3"/>
    </row>
    <row r="79" spans="1:9" x14ac:dyDescent="0.25">
      <c r="A79" s="30" t="s">
        <v>57</v>
      </c>
      <c r="B79" s="31" t="s">
        <v>190</v>
      </c>
      <c r="C79" s="23">
        <f>C80</f>
        <v>2.8</v>
      </c>
      <c r="D79" s="23">
        <f>D80</f>
        <v>5</v>
      </c>
      <c r="E79" s="23">
        <f t="shared" si="30"/>
        <v>4.8</v>
      </c>
      <c r="F79" s="11">
        <f t="shared" si="21"/>
        <v>171.42857142857144</v>
      </c>
      <c r="G79" s="11">
        <f t="shared" si="22"/>
        <v>96</v>
      </c>
      <c r="H79" s="24"/>
      <c r="I79" s="3"/>
    </row>
    <row r="80" spans="1:9" ht="31.5" x14ac:dyDescent="0.25">
      <c r="A80" s="30" t="s">
        <v>23</v>
      </c>
      <c r="B80" s="31" t="s">
        <v>171</v>
      </c>
      <c r="C80" s="23">
        <v>2.8</v>
      </c>
      <c r="D80" s="23">
        <v>5</v>
      </c>
      <c r="E80" s="12">
        <v>4.8</v>
      </c>
      <c r="F80" s="11">
        <f t="shared" si="21"/>
        <v>171.42857142857144</v>
      </c>
      <c r="G80" s="11">
        <f t="shared" si="22"/>
        <v>96</v>
      </c>
      <c r="H80" s="24"/>
      <c r="I80" s="3"/>
    </row>
    <row r="81" spans="1:10" ht="110.25" x14ac:dyDescent="0.25">
      <c r="A81" s="30" t="s">
        <v>58</v>
      </c>
      <c r="B81" s="31" t="s">
        <v>191</v>
      </c>
      <c r="C81" s="23">
        <f>C82</f>
        <v>233.2</v>
      </c>
      <c r="D81" s="23">
        <f t="shared" ref="D81:E82" si="31">D82</f>
        <v>10793</v>
      </c>
      <c r="E81" s="23">
        <f t="shared" si="31"/>
        <v>10793</v>
      </c>
      <c r="F81" s="29" t="s">
        <v>398</v>
      </c>
      <c r="G81" s="11">
        <f t="shared" si="22"/>
        <v>100</v>
      </c>
      <c r="H81" s="28" t="s">
        <v>421</v>
      </c>
      <c r="I81" s="3"/>
    </row>
    <row r="82" spans="1:10" ht="31.5" x14ac:dyDescent="0.25">
      <c r="A82" s="30" t="s">
        <v>59</v>
      </c>
      <c r="B82" s="31" t="s">
        <v>192</v>
      </c>
      <c r="C82" s="23">
        <f>C83</f>
        <v>233.2</v>
      </c>
      <c r="D82" s="23">
        <f t="shared" si="31"/>
        <v>10793</v>
      </c>
      <c r="E82" s="23">
        <f t="shared" si="31"/>
        <v>10793</v>
      </c>
      <c r="F82" s="29" t="s">
        <v>398</v>
      </c>
      <c r="G82" s="11">
        <f t="shared" si="22"/>
        <v>100</v>
      </c>
      <c r="H82" s="24"/>
      <c r="I82" s="3"/>
    </row>
    <row r="83" spans="1:10" ht="31.5" x14ac:dyDescent="0.25">
      <c r="A83" s="30" t="s">
        <v>24</v>
      </c>
      <c r="B83" s="31" t="s">
        <v>172</v>
      </c>
      <c r="C83" s="23">
        <v>233.2</v>
      </c>
      <c r="D83" s="23">
        <v>10793</v>
      </c>
      <c r="E83" s="12">
        <v>10793</v>
      </c>
      <c r="F83" s="29" t="s">
        <v>398</v>
      </c>
      <c r="G83" s="11">
        <f t="shared" si="22"/>
        <v>100</v>
      </c>
      <c r="H83" s="24"/>
      <c r="I83" s="3"/>
    </row>
    <row r="84" spans="1:10" ht="31.5" x14ac:dyDescent="0.25">
      <c r="A84" s="21" t="s">
        <v>25</v>
      </c>
      <c r="B84" s="22" t="s">
        <v>105</v>
      </c>
      <c r="C84" s="23">
        <f>C85+C89</f>
        <v>3651.1</v>
      </c>
      <c r="D84" s="23">
        <f t="shared" ref="D84:E84" si="32">D85+D89</f>
        <v>3873.6</v>
      </c>
      <c r="E84" s="23">
        <f t="shared" si="32"/>
        <v>3907.7999999999997</v>
      </c>
      <c r="F84" s="11">
        <f>E84/C84*100</f>
        <v>107.03075785379748</v>
      </c>
      <c r="G84" s="11">
        <f t="shared" si="22"/>
        <v>100.88289962825279</v>
      </c>
      <c r="H84" s="24"/>
      <c r="I84" s="3"/>
    </row>
    <row r="85" spans="1:10" ht="78.75" x14ac:dyDescent="0.25">
      <c r="A85" s="21" t="s">
        <v>60</v>
      </c>
      <c r="B85" s="22" t="s">
        <v>208</v>
      </c>
      <c r="C85" s="23">
        <f>C86</f>
        <v>0</v>
      </c>
      <c r="D85" s="23">
        <f t="shared" ref="D85:E86" si="33">D86</f>
        <v>616.6</v>
      </c>
      <c r="E85" s="23">
        <f>E86</f>
        <v>616.6</v>
      </c>
      <c r="F85" s="11" t="s">
        <v>121</v>
      </c>
      <c r="G85" s="11">
        <f t="shared" si="22"/>
        <v>100</v>
      </c>
      <c r="H85" s="13"/>
      <c r="I85" s="3"/>
    </row>
    <row r="86" spans="1:10" ht="94.5" x14ac:dyDescent="0.25">
      <c r="A86" s="21" t="s">
        <v>61</v>
      </c>
      <c r="B86" s="22" t="s">
        <v>173</v>
      </c>
      <c r="C86" s="23">
        <f>C87</f>
        <v>0</v>
      </c>
      <c r="D86" s="23">
        <f t="shared" si="33"/>
        <v>616.6</v>
      </c>
      <c r="E86" s="23">
        <f t="shared" si="33"/>
        <v>616.6</v>
      </c>
      <c r="F86" s="11" t="s">
        <v>121</v>
      </c>
      <c r="G86" s="11">
        <f t="shared" si="22"/>
        <v>100</v>
      </c>
      <c r="H86" s="24"/>
      <c r="I86" s="3"/>
    </row>
    <row r="87" spans="1:10" ht="94.5" x14ac:dyDescent="0.25">
      <c r="A87" s="10" t="s">
        <v>395</v>
      </c>
      <c r="B87" s="22" t="s">
        <v>174</v>
      </c>
      <c r="C87" s="23">
        <v>0</v>
      </c>
      <c r="D87" s="23">
        <v>616.6</v>
      </c>
      <c r="E87" s="12">
        <v>616.6</v>
      </c>
      <c r="F87" s="11" t="s">
        <v>121</v>
      </c>
      <c r="G87" s="11">
        <f t="shared" si="22"/>
        <v>100</v>
      </c>
      <c r="H87" s="24"/>
      <c r="I87" s="3"/>
    </row>
    <row r="88" spans="1:10" ht="78.75" hidden="1" x14ac:dyDescent="0.25">
      <c r="A88" s="10" t="s">
        <v>26</v>
      </c>
      <c r="B88" s="22" t="s">
        <v>174</v>
      </c>
      <c r="C88" s="23">
        <v>0</v>
      </c>
      <c r="D88" s="23"/>
      <c r="E88" s="12"/>
      <c r="F88" s="11" t="e">
        <f t="shared" si="21"/>
        <v>#DIV/0!</v>
      </c>
      <c r="G88" s="11" t="e">
        <f t="shared" si="22"/>
        <v>#DIV/0!</v>
      </c>
      <c r="H88" s="24"/>
      <c r="I88" s="3"/>
    </row>
    <row r="89" spans="1:10" ht="78.75" x14ac:dyDescent="0.25">
      <c r="A89" s="10" t="s">
        <v>62</v>
      </c>
      <c r="B89" s="22" t="s">
        <v>209</v>
      </c>
      <c r="C89" s="23">
        <f>C90+C92</f>
        <v>3651.1</v>
      </c>
      <c r="D89" s="23">
        <f t="shared" ref="D89:E89" si="34">D90+D92</f>
        <v>3257</v>
      </c>
      <c r="E89" s="23">
        <f t="shared" si="34"/>
        <v>3291.2</v>
      </c>
      <c r="F89" s="11">
        <f t="shared" si="21"/>
        <v>90.14269672153597</v>
      </c>
      <c r="G89" s="11">
        <f t="shared" si="22"/>
        <v>101.05004605465152</v>
      </c>
      <c r="H89" s="24" t="s">
        <v>422</v>
      </c>
      <c r="I89" s="3"/>
    </row>
    <row r="90" spans="1:10" ht="31.5" x14ac:dyDescent="0.25">
      <c r="A90" s="10" t="s">
        <v>63</v>
      </c>
      <c r="B90" s="22" t="s">
        <v>210</v>
      </c>
      <c r="C90" s="23">
        <f>C91</f>
        <v>3651.1</v>
      </c>
      <c r="D90" s="23">
        <f t="shared" ref="D90:E90" si="35">D91</f>
        <v>3257</v>
      </c>
      <c r="E90" s="23">
        <f t="shared" si="35"/>
        <v>3291.2</v>
      </c>
      <c r="F90" s="11">
        <f t="shared" si="21"/>
        <v>90.14269672153597</v>
      </c>
      <c r="G90" s="11">
        <f t="shared" si="22"/>
        <v>101.05004605465152</v>
      </c>
      <c r="H90" s="24"/>
      <c r="I90" s="3"/>
    </row>
    <row r="91" spans="1:10" ht="47.25" x14ac:dyDescent="0.25">
      <c r="A91" s="10" t="s">
        <v>27</v>
      </c>
      <c r="B91" s="22" t="s">
        <v>175</v>
      </c>
      <c r="C91" s="23">
        <v>3651.1</v>
      </c>
      <c r="D91" s="23">
        <v>3257</v>
      </c>
      <c r="E91" s="12">
        <v>3291.2</v>
      </c>
      <c r="F91" s="11">
        <f t="shared" si="21"/>
        <v>90.14269672153597</v>
      </c>
      <c r="G91" s="11">
        <f t="shared" si="22"/>
        <v>101.05004605465152</v>
      </c>
      <c r="H91" s="24"/>
      <c r="I91" s="3"/>
    </row>
    <row r="92" spans="1:10" ht="47.25" hidden="1" x14ac:dyDescent="0.25">
      <c r="A92" s="10" t="s">
        <v>64</v>
      </c>
      <c r="B92" s="22" t="s">
        <v>176</v>
      </c>
      <c r="C92" s="23">
        <f>C93</f>
        <v>0</v>
      </c>
      <c r="D92" s="23">
        <f t="shared" ref="D92:E92" si="36">D93</f>
        <v>0</v>
      </c>
      <c r="E92" s="23">
        <f t="shared" si="36"/>
        <v>0</v>
      </c>
      <c r="F92" s="11" t="e">
        <f t="shared" si="21"/>
        <v>#DIV/0!</v>
      </c>
      <c r="G92" s="11" t="e">
        <f t="shared" si="22"/>
        <v>#DIV/0!</v>
      </c>
      <c r="H92" s="24"/>
      <c r="I92" s="3"/>
    </row>
    <row r="93" spans="1:10" ht="47.25" hidden="1" x14ac:dyDescent="0.25">
      <c r="A93" s="10" t="s">
        <v>28</v>
      </c>
      <c r="B93" s="22" t="s">
        <v>177</v>
      </c>
      <c r="C93" s="23">
        <v>0</v>
      </c>
      <c r="D93" s="23"/>
      <c r="E93" s="12"/>
      <c r="F93" s="11" t="e">
        <f t="shared" si="21"/>
        <v>#DIV/0!</v>
      </c>
      <c r="G93" s="11" t="e">
        <f t="shared" si="22"/>
        <v>#DIV/0!</v>
      </c>
      <c r="H93" s="24"/>
      <c r="I93" s="3"/>
    </row>
    <row r="94" spans="1:10" x14ac:dyDescent="0.25">
      <c r="A94" s="21" t="s">
        <v>29</v>
      </c>
      <c r="B94" s="22" t="s">
        <v>106</v>
      </c>
      <c r="C94" s="23">
        <f>C95+C118+C120+C125+C131</f>
        <v>1725.8</v>
      </c>
      <c r="D94" s="23">
        <f>D95+D118+D120+D125+D131</f>
        <v>11804.9</v>
      </c>
      <c r="E94" s="23">
        <f>E95+E118+E120+E125+E131</f>
        <v>12326.400000000001</v>
      </c>
      <c r="F94" s="11">
        <f t="shared" si="21"/>
        <v>714.24267006605646</v>
      </c>
      <c r="G94" s="11">
        <f>E94/D94*100</f>
        <v>104.41765707460462</v>
      </c>
      <c r="H94" s="24"/>
      <c r="I94" s="3"/>
    </row>
    <row r="95" spans="1:10" ht="78.75" x14ac:dyDescent="0.25">
      <c r="A95" s="32" t="s">
        <v>214</v>
      </c>
      <c r="B95" s="22" t="s">
        <v>215</v>
      </c>
      <c r="C95" s="23">
        <f>C96+C98+C100+C102+C104+C106+C108+C110+C112+C114+C116</f>
        <v>1079.8999999999999</v>
      </c>
      <c r="D95" s="23">
        <f>D96+D98+D100+D102+D104+D106+D108+D110+D112+D114+D116</f>
        <v>819.9</v>
      </c>
      <c r="E95" s="23">
        <f>E96+E98+E100+E102+E104+E106+E108+E110+E112+E114+E116</f>
        <v>741.6</v>
      </c>
      <c r="F95" s="11">
        <f t="shared" ref="F95:F158" si="37">E95/C95*100</f>
        <v>68.673025280118537</v>
      </c>
      <c r="G95" s="11">
        <f t="shared" ref="G95:G158" si="38">E95/D95*100</f>
        <v>90.450054884742045</v>
      </c>
      <c r="H95" s="24" t="s">
        <v>423</v>
      </c>
      <c r="I95" s="3"/>
      <c r="J95" s="6"/>
    </row>
    <row r="96" spans="1:10" ht="47.25" x14ac:dyDescent="0.25">
      <c r="A96" s="27" t="s">
        <v>279</v>
      </c>
      <c r="B96" s="22" t="s">
        <v>280</v>
      </c>
      <c r="C96" s="23">
        <f>C97</f>
        <v>13.2</v>
      </c>
      <c r="D96" s="23">
        <f t="shared" ref="D96:E96" si="39">D97</f>
        <v>2.2999999999999998</v>
      </c>
      <c r="E96" s="23">
        <f t="shared" si="39"/>
        <v>2.7</v>
      </c>
      <c r="F96" s="11">
        <f t="shared" si="37"/>
        <v>20.454545454545457</v>
      </c>
      <c r="G96" s="11">
        <f t="shared" si="38"/>
        <v>117.39130434782609</v>
      </c>
      <c r="H96" s="24"/>
      <c r="I96" s="3"/>
    </row>
    <row r="97" spans="1:9" ht="78.75" x14ac:dyDescent="0.25">
      <c r="A97" s="27" t="s">
        <v>301</v>
      </c>
      <c r="B97" s="22" t="s">
        <v>216</v>
      </c>
      <c r="C97" s="23">
        <v>13.2</v>
      </c>
      <c r="D97" s="23">
        <v>2.2999999999999998</v>
      </c>
      <c r="E97" s="12">
        <v>2.7</v>
      </c>
      <c r="F97" s="11">
        <f t="shared" si="37"/>
        <v>20.454545454545457</v>
      </c>
      <c r="G97" s="11">
        <f t="shared" si="38"/>
        <v>117.39130434782609</v>
      </c>
      <c r="H97" s="24"/>
      <c r="I97" s="3"/>
    </row>
    <row r="98" spans="1:9" ht="78.75" x14ac:dyDescent="0.25">
      <c r="A98" s="27" t="s">
        <v>281</v>
      </c>
      <c r="B98" s="22" t="s">
        <v>282</v>
      </c>
      <c r="C98" s="23">
        <f>C99</f>
        <v>81.599999999999994</v>
      </c>
      <c r="D98" s="23">
        <f t="shared" ref="D98:E98" si="40">D99</f>
        <v>100.5</v>
      </c>
      <c r="E98" s="23">
        <f t="shared" si="40"/>
        <v>105.5</v>
      </c>
      <c r="F98" s="11">
        <f t="shared" si="37"/>
        <v>129.28921568627453</v>
      </c>
      <c r="G98" s="11">
        <f t="shared" si="38"/>
        <v>104.97512437810946</v>
      </c>
      <c r="H98" s="24"/>
      <c r="I98" s="3"/>
    </row>
    <row r="99" spans="1:9" ht="94.5" x14ac:dyDescent="0.25">
      <c r="A99" s="27" t="s">
        <v>302</v>
      </c>
      <c r="B99" s="22" t="s">
        <v>217</v>
      </c>
      <c r="C99" s="23">
        <v>81.599999999999994</v>
      </c>
      <c r="D99" s="23">
        <v>100.5</v>
      </c>
      <c r="E99" s="12">
        <v>105.5</v>
      </c>
      <c r="F99" s="11">
        <f t="shared" si="37"/>
        <v>129.28921568627453</v>
      </c>
      <c r="G99" s="11">
        <f t="shared" si="38"/>
        <v>104.97512437810946</v>
      </c>
      <c r="H99" s="24"/>
      <c r="I99" s="3"/>
    </row>
    <row r="100" spans="1:9" ht="47.25" x14ac:dyDescent="0.25">
      <c r="A100" s="27" t="s">
        <v>283</v>
      </c>
      <c r="B100" s="22" t="s">
        <v>284</v>
      </c>
      <c r="C100" s="23">
        <f>C101</f>
        <v>7</v>
      </c>
      <c r="D100" s="23">
        <f t="shared" ref="D100:E100" si="41">D101</f>
        <v>1.7</v>
      </c>
      <c r="E100" s="23">
        <f t="shared" si="41"/>
        <v>1</v>
      </c>
      <c r="F100" s="11">
        <f t="shared" si="37"/>
        <v>14.285714285714285</v>
      </c>
      <c r="G100" s="11">
        <f t="shared" si="38"/>
        <v>58.82352941176471</v>
      </c>
      <c r="H100" s="24"/>
      <c r="I100" s="3"/>
    </row>
    <row r="101" spans="1:9" ht="78.75" x14ac:dyDescent="0.25">
      <c r="A101" s="27" t="s">
        <v>303</v>
      </c>
      <c r="B101" s="22" t="s">
        <v>218</v>
      </c>
      <c r="C101" s="23">
        <v>7</v>
      </c>
      <c r="D101" s="23">
        <v>1.7</v>
      </c>
      <c r="E101" s="12">
        <v>1</v>
      </c>
      <c r="F101" s="11">
        <f t="shared" si="37"/>
        <v>14.285714285714285</v>
      </c>
      <c r="G101" s="11">
        <f t="shared" si="38"/>
        <v>58.82352941176471</v>
      </c>
      <c r="H101" s="24"/>
      <c r="I101" s="3"/>
    </row>
    <row r="102" spans="1:9" ht="63" x14ac:dyDescent="0.25">
      <c r="A102" s="27" t="s">
        <v>285</v>
      </c>
      <c r="B102" s="22" t="s">
        <v>286</v>
      </c>
      <c r="C102" s="23">
        <f>C103</f>
        <v>300.5</v>
      </c>
      <c r="D102" s="23">
        <f t="shared" ref="D102:E102" si="42">D103</f>
        <v>421.5</v>
      </c>
      <c r="E102" s="23">
        <f t="shared" si="42"/>
        <v>418.6</v>
      </c>
      <c r="F102" s="11">
        <f t="shared" si="37"/>
        <v>139.30116472545757</v>
      </c>
      <c r="G102" s="11">
        <f t="shared" si="38"/>
        <v>99.311981020166073</v>
      </c>
      <c r="H102" s="24"/>
      <c r="I102" s="3"/>
    </row>
    <row r="103" spans="1:9" ht="78.75" x14ac:dyDescent="0.25">
      <c r="A103" s="27" t="s">
        <v>304</v>
      </c>
      <c r="B103" s="22" t="s">
        <v>219</v>
      </c>
      <c r="C103" s="23">
        <v>300.5</v>
      </c>
      <c r="D103" s="23">
        <v>421.5</v>
      </c>
      <c r="E103" s="12">
        <v>418.6</v>
      </c>
      <c r="F103" s="11">
        <f t="shared" si="37"/>
        <v>139.30116472545757</v>
      </c>
      <c r="G103" s="11">
        <f t="shared" si="38"/>
        <v>99.311981020166073</v>
      </c>
      <c r="H103" s="24"/>
      <c r="I103" s="3"/>
    </row>
    <row r="104" spans="1:9" ht="47.25" x14ac:dyDescent="0.25">
      <c r="A104" s="27" t="s">
        <v>287</v>
      </c>
      <c r="B104" s="22" t="s">
        <v>288</v>
      </c>
      <c r="C104" s="23">
        <f>C105</f>
        <v>2</v>
      </c>
      <c r="D104" s="23">
        <f t="shared" ref="D104:E104" si="43">D105</f>
        <v>0</v>
      </c>
      <c r="E104" s="23">
        <f t="shared" si="43"/>
        <v>0</v>
      </c>
      <c r="F104" s="11">
        <f t="shared" si="37"/>
        <v>0</v>
      </c>
      <c r="G104" s="11" t="s">
        <v>121</v>
      </c>
      <c r="H104" s="24"/>
      <c r="I104" s="3"/>
    </row>
    <row r="105" spans="1:9" ht="79.5" customHeight="1" x14ac:dyDescent="0.25">
      <c r="A105" s="27" t="s">
        <v>251</v>
      </c>
      <c r="B105" s="22" t="s">
        <v>252</v>
      </c>
      <c r="C105" s="23">
        <v>2</v>
      </c>
      <c r="D105" s="23">
        <v>0</v>
      </c>
      <c r="E105" s="12">
        <v>0</v>
      </c>
      <c r="F105" s="11">
        <f t="shared" si="37"/>
        <v>0</v>
      </c>
      <c r="G105" s="11" t="s">
        <v>121</v>
      </c>
      <c r="H105" s="24"/>
      <c r="I105" s="3"/>
    </row>
    <row r="106" spans="1:9" ht="63" x14ac:dyDescent="0.25">
      <c r="A106" s="27" t="s">
        <v>289</v>
      </c>
      <c r="B106" s="22" t="s">
        <v>291</v>
      </c>
      <c r="C106" s="23">
        <f>C107</f>
        <v>5</v>
      </c>
      <c r="D106" s="23">
        <f t="shared" ref="D106:E106" si="44">D107</f>
        <v>6.5</v>
      </c>
      <c r="E106" s="23">
        <f t="shared" si="44"/>
        <v>11.5</v>
      </c>
      <c r="F106" s="11">
        <f t="shared" si="37"/>
        <v>229.99999999999997</v>
      </c>
      <c r="G106" s="11">
        <f t="shared" si="38"/>
        <v>176.92307692307691</v>
      </c>
      <c r="H106" s="24"/>
      <c r="I106" s="3"/>
    </row>
    <row r="107" spans="1:9" ht="94.5" x14ac:dyDescent="0.25">
      <c r="A107" s="27" t="s">
        <v>305</v>
      </c>
      <c r="B107" s="22" t="s">
        <v>220</v>
      </c>
      <c r="C107" s="23">
        <v>5</v>
      </c>
      <c r="D107" s="23">
        <v>6.5</v>
      </c>
      <c r="E107" s="12">
        <v>11.5</v>
      </c>
      <c r="F107" s="11">
        <f t="shared" si="37"/>
        <v>229.99999999999997</v>
      </c>
      <c r="G107" s="11">
        <f t="shared" si="38"/>
        <v>176.92307692307691</v>
      </c>
      <c r="H107" s="24"/>
      <c r="I107" s="3"/>
    </row>
    <row r="108" spans="1:9" ht="63" x14ac:dyDescent="0.25">
      <c r="A108" s="27" t="s">
        <v>290</v>
      </c>
      <c r="B108" s="22" t="s">
        <v>292</v>
      </c>
      <c r="C108" s="23">
        <f>C109</f>
        <v>4</v>
      </c>
      <c r="D108" s="23">
        <f t="shared" ref="D108:E108" si="45">D109</f>
        <v>-4.0999999999999996</v>
      </c>
      <c r="E108" s="23">
        <f t="shared" si="45"/>
        <v>-4</v>
      </c>
      <c r="F108" s="11">
        <f t="shared" si="37"/>
        <v>-100</v>
      </c>
      <c r="G108" s="11">
        <f t="shared" si="38"/>
        <v>97.560975609756113</v>
      </c>
      <c r="H108" s="24"/>
      <c r="I108" s="3"/>
    </row>
    <row r="109" spans="1:9" ht="110.25" x14ac:dyDescent="0.25">
      <c r="A109" s="27" t="s">
        <v>293</v>
      </c>
      <c r="B109" s="22" t="s">
        <v>221</v>
      </c>
      <c r="C109" s="23">
        <v>4</v>
      </c>
      <c r="D109" s="23">
        <v>-4.0999999999999996</v>
      </c>
      <c r="E109" s="12">
        <v>-4</v>
      </c>
      <c r="F109" s="11">
        <f t="shared" si="37"/>
        <v>-100</v>
      </c>
      <c r="G109" s="11">
        <f t="shared" si="38"/>
        <v>97.560975609756113</v>
      </c>
      <c r="H109" s="24"/>
      <c r="I109" s="3"/>
    </row>
    <row r="110" spans="1:9" ht="63" x14ac:dyDescent="0.25">
      <c r="A110" s="27" t="s">
        <v>294</v>
      </c>
      <c r="B110" s="22" t="s">
        <v>296</v>
      </c>
      <c r="C110" s="23">
        <f>C111</f>
        <v>3</v>
      </c>
      <c r="D110" s="23">
        <f t="shared" ref="D110:E110" si="46">D111</f>
        <v>6</v>
      </c>
      <c r="E110" s="23">
        <f t="shared" si="46"/>
        <v>9.1</v>
      </c>
      <c r="F110" s="11">
        <f t="shared" si="37"/>
        <v>303.33333333333331</v>
      </c>
      <c r="G110" s="11">
        <f t="shared" si="38"/>
        <v>151.66666666666666</v>
      </c>
      <c r="H110" s="24"/>
      <c r="I110" s="3"/>
    </row>
    <row r="111" spans="1:9" ht="78.75" x14ac:dyDescent="0.25">
      <c r="A111" s="27" t="s">
        <v>295</v>
      </c>
      <c r="B111" s="22" t="s">
        <v>222</v>
      </c>
      <c r="C111" s="23">
        <v>3</v>
      </c>
      <c r="D111" s="23">
        <v>6</v>
      </c>
      <c r="E111" s="12">
        <v>9.1</v>
      </c>
      <c r="F111" s="11">
        <f t="shared" si="37"/>
        <v>303.33333333333331</v>
      </c>
      <c r="G111" s="11">
        <f t="shared" si="38"/>
        <v>151.66666666666666</v>
      </c>
      <c r="H111" s="24"/>
      <c r="I111" s="3"/>
    </row>
    <row r="112" spans="1:9" ht="47.25" x14ac:dyDescent="0.25">
      <c r="A112" s="27" t="s">
        <v>297</v>
      </c>
      <c r="B112" s="22" t="s">
        <v>306</v>
      </c>
      <c r="C112" s="23">
        <f>C113</f>
        <v>531</v>
      </c>
      <c r="D112" s="23">
        <f t="shared" ref="D112:E112" si="47">D113</f>
        <v>176.4</v>
      </c>
      <c r="E112" s="23">
        <f t="shared" si="47"/>
        <v>174.8</v>
      </c>
      <c r="F112" s="11">
        <f t="shared" si="37"/>
        <v>32.919020715630886</v>
      </c>
      <c r="G112" s="11">
        <f t="shared" si="38"/>
        <v>99.092970521541957</v>
      </c>
      <c r="H112" s="24"/>
      <c r="I112" s="3"/>
    </row>
    <row r="113" spans="1:9" ht="78.75" x14ac:dyDescent="0.25">
      <c r="A113" s="27" t="s">
        <v>298</v>
      </c>
      <c r="B113" s="22" t="s">
        <v>223</v>
      </c>
      <c r="C113" s="23">
        <v>531</v>
      </c>
      <c r="D113" s="23">
        <v>176.4</v>
      </c>
      <c r="E113" s="12">
        <v>174.8</v>
      </c>
      <c r="F113" s="11">
        <f t="shared" si="37"/>
        <v>32.919020715630886</v>
      </c>
      <c r="G113" s="11">
        <f t="shared" si="38"/>
        <v>99.092970521541957</v>
      </c>
      <c r="H113" s="24"/>
      <c r="I113" s="3"/>
    </row>
    <row r="114" spans="1:9" ht="63" x14ac:dyDescent="0.25">
      <c r="A114" s="27" t="s">
        <v>299</v>
      </c>
      <c r="B114" s="22" t="s">
        <v>353</v>
      </c>
      <c r="C114" s="23">
        <f>C115</f>
        <v>132.6</v>
      </c>
      <c r="D114" s="23">
        <f t="shared" ref="D114:E114" si="48">D115</f>
        <v>98.6</v>
      </c>
      <c r="E114" s="23">
        <f t="shared" si="48"/>
        <v>12.4</v>
      </c>
      <c r="F114" s="11">
        <f t="shared" si="37"/>
        <v>9.3514328808446461</v>
      </c>
      <c r="G114" s="11">
        <f t="shared" si="38"/>
        <v>12.57606490872211</v>
      </c>
      <c r="H114" s="24"/>
      <c r="I114" s="3"/>
    </row>
    <row r="115" spans="1:9" ht="78.75" x14ac:dyDescent="0.25">
      <c r="A115" s="27" t="s">
        <v>300</v>
      </c>
      <c r="B115" s="22" t="s">
        <v>224</v>
      </c>
      <c r="C115" s="23">
        <v>132.6</v>
      </c>
      <c r="D115" s="23">
        <v>98.6</v>
      </c>
      <c r="E115" s="12">
        <v>12.4</v>
      </c>
      <c r="F115" s="11">
        <f t="shared" si="37"/>
        <v>9.3514328808446461</v>
      </c>
      <c r="G115" s="11">
        <f t="shared" si="38"/>
        <v>12.57606490872211</v>
      </c>
      <c r="H115" s="24"/>
      <c r="I115" s="3"/>
    </row>
    <row r="116" spans="1:9" ht="110.25" x14ac:dyDescent="0.25">
      <c r="A116" s="27" t="s">
        <v>307</v>
      </c>
      <c r="B116" s="22" t="s">
        <v>310</v>
      </c>
      <c r="C116" s="23">
        <f>C117</f>
        <v>0</v>
      </c>
      <c r="D116" s="23">
        <f t="shared" ref="D116:E116" si="49">D117</f>
        <v>10.5</v>
      </c>
      <c r="E116" s="23">
        <f t="shared" si="49"/>
        <v>10</v>
      </c>
      <c r="F116" s="11" t="s">
        <v>121</v>
      </c>
      <c r="G116" s="11">
        <f t="shared" si="38"/>
        <v>95.238095238095227</v>
      </c>
      <c r="H116" s="24"/>
      <c r="I116" s="3"/>
    </row>
    <row r="117" spans="1:9" ht="126" x14ac:dyDescent="0.25">
      <c r="A117" s="27" t="s">
        <v>308</v>
      </c>
      <c r="B117" s="22" t="s">
        <v>309</v>
      </c>
      <c r="C117" s="23">
        <v>0</v>
      </c>
      <c r="D117" s="23">
        <v>10.5</v>
      </c>
      <c r="E117" s="12">
        <v>10</v>
      </c>
      <c r="F117" s="11" t="s">
        <v>121</v>
      </c>
      <c r="G117" s="11">
        <f t="shared" si="38"/>
        <v>95.238095238095227</v>
      </c>
      <c r="H117" s="24"/>
      <c r="I117" s="3"/>
    </row>
    <row r="118" spans="1:9" ht="165" customHeight="1" x14ac:dyDescent="0.25">
      <c r="A118" s="32" t="s">
        <v>225</v>
      </c>
      <c r="B118" s="22" t="s">
        <v>226</v>
      </c>
      <c r="C118" s="23">
        <f>C119</f>
        <v>12.2</v>
      </c>
      <c r="D118" s="23">
        <f>D119</f>
        <v>29</v>
      </c>
      <c r="E118" s="23">
        <f>E119</f>
        <v>29</v>
      </c>
      <c r="F118" s="11">
        <f t="shared" si="37"/>
        <v>237.70491803278691</v>
      </c>
      <c r="G118" s="11">
        <f t="shared" si="38"/>
        <v>100</v>
      </c>
      <c r="H118" s="24" t="s">
        <v>424</v>
      </c>
      <c r="I118" s="3"/>
    </row>
    <row r="119" spans="1:9" ht="49.5" customHeight="1" x14ac:dyDescent="0.25">
      <c r="A119" s="32" t="s">
        <v>227</v>
      </c>
      <c r="B119" s="22" t="s">
        <v>228</v>
      </c>
      <c r="C119" s="23">
        <v>12.2</v>
      </c>
      <c r="D119" s="23">
        <v>29</v>
      </c>
      <c r="E119" s="12">
        <v>29</v>
      </c>
      <c r="F119" s="11">
        <f t="shared" si="37"/>
        <v>237.70491803278691</v>
      </c>
      <c r="G119" s="11">
        <f t="shared" si="38"/>
        <v>100</v>
      </c>
      <c r="H119" s="24"/>
      <c r="I119" s="3"/>
    </row>
    <row r="120" spans="1:9" ht="157.5" x14ac:dyDescent="0.25">
      <c r="A120" s="32" t="s">
        <v>229</v>
      </c>
      <c r="B120" s="22" t="s">
        <v>231</v>
      </c>
      <c r="C120" s="23">
        <f>C121+C123</f>
        <v>501.5</v>
      </c>
      <c r="D120" s="23">
        <f>D121+D123</f>
        <v>7958.1</v>
      </c>
      <c r="E120" s="23">
        <f>E121+E123</f>
        <v>8011.1</v>
      </c>
      <c r="F120" s="29" t="s">
        <v>385</v>
      </c>
      <c r="G120" s="11">
        <f t="shared" si="38"/>
        <v>100.66598811274048</v>
      </c>
      <c r="H120" s="24" t="s">
        <v>425</v>
      </c>
      <c r="I120" s="3"/>
    </row>
    <row r="121" spans="1:9" ht="69" customHeight="1" x14ac:dyDescent="0.25">
      <c r="A121" s="32" t="s">
        <v>230</v>
      </c>
      <c r="B121" s="22" t="s">
        <v>232</v>
      </c>
      <c r="C121" s="23">
        <f>C122</f>
        <v>177.8</v>
      </c>
      <c r="D121" s="23">
        <f>D122</f>
        <v>209.5</v>
      </c>
      <c r="E121" s="23">
        <f>E122</f>
        <v>209.6</v>
      </c>
      <c r="F121" s="11">
        <f t="shared" si="37"/>
        <v>117.88526434195725</v>
      </c>
      <c r="G121" s="11">
        <f t="shared" si="38"/>
        <v>100.04773269689737</v>
      </c>
      <c r="H121" s="24"/>
      <c r="I121" s="3"/>
    </row>
    <row r="122" spans="1:9" ht="63" x14ac:dyDescent="0.25">
      <c r="A122" s="32" t="s">
        <v>233</v>
      </c>
      <c r="B122" s="22" t="s">
        <v>234</v>
      </c>
      <c r="C122" s="23">
        <v>177.8</v>
      </c>
      <c r="D122" s="23">
        <v>209.5</v>
      </c>
      <c r="E122" s="12">
        <v>209.6</v>
      </c>
      <c r="F122" s="11">
        <f t="shared" si="37"/>
        <v>117.88526434195725</v>
      </c>
      <c r="G122" s="11">
        <f t="shared" si="38"/>
        <v>100.04773269689737</v>
      </c>
      <c r="H122" s="24"/>
      <c r="I122" s="3"/>
    </row>
    <row r="123" spans="1:9" ht="78.75" x14ac:dyDescent="0.25">
      <c r="A123" s="32" t="s">
        <v>235</v>
      </c>
      <c r="B123" s="22" t="s">
        <v>236</v>
      </c>
      <c r="C123" s="23">
        <f>C124</f>
        <v>323.7</v>
      </c>
      <c r="D123" s="23">
        <f>D124</f>
        <v>7748.6</v>
      </c>
      <c r="E123" s="23">
        <f>E124</f>
        <v>7801.5</v>
      </c>
      <c r="F123" s="29" t="s">
        <v>386</v>
      </c>
      <c r="G123" s="11">
        <f t="shared" si="38"/>
        <v>100.68270397233047</v>
      </c>
      <c r="H123" s="24"/>
      <c r="I123" s="3"/>
    </row>
    <row r="124" spans="1:9" ht="63" x14ac:dyDescent="0.25">
      <c r="A124" s="32" t="s">
        <v>237</v>
      </c>
      <c r="B124" s="22" t="s">
        <v>238</v>
      </c>
      <c r="C124" s="23">
        <v>323.7</v>
      </c>
      <c r="D124" s="23">
        <v>7748.6</v>
      </c>
      <c r="E124" s="12">
        <v>7801.5</v>
      </c>
      <c r="F124" s="29" t="s">
        <v>386</v>
      </c>
      <c r="G124" s="11">
        <f t="shared" si="38"/>
        <v>100.68270397233047</v>
      </c>
      <c r="H124" s="24"/>
      <c r="I124" s="3"/>
    </row>
    <row r="125" spans="1:9" ht="25.5" customHeight="1" x14ac:dyDescent="0.25">
      <c r="A125" s="32" t="s">
        <v>239</v>
      </c>
      <c r="B125" s="22" t="s">
        <v>240</v>
      </c>
      <c r="C125" s="23">
        <f>C126+C128</f>
        <v>62.2</v>
      </c>
      <c r="D125" s="23">
        <f t="shared" ref="D125:E125" si="50">D126+D128</f>
        <v>11.299999999999999</v>
      </c>
      <c r="E125" s="23">
        <f t="shared" si="50"/>
        <v>515.6</v>
      </c>
      <c r="F125" s="11">
        <f t="shared" si="37"/>
        <v>828.93890675241164</v>
      </c>
      <c r="G125" s="11">
        <f t="shared" si="38"/>
        <v>4562.8318584070803</v>
      </c>
      <c r="H125" s="45"/>
      <c r="I125" s="3"/>
    </row>
    <row r="126" spans="1:9" ht="31.5" x14ac:dyDescent="0.25">
      <c r="A126" s="27" t="s">
        <v>311</v>
      </c>
      <c r="B126" s="22" t="s">
        <v>312</v>
      </c>
      <c r="C126" s="23">
        <f>C127</f>
        <v>30.6</v>
      </c>
      <c r="D126" s="23">
        <f t="shared" ref="D126:E126" si="51">D127</f>
        <v>0.7</v>
      </c>
      <c r="E126" s="23">
        <f t="shared" si="51"/>
        <v>511</v>
      </c>
      <c r="F126" s="29" t="s">
        <v>387</v>
      </c>
      <c r="G126" s="29" t="s">
        <v>389</v>
      </c>
      <c r="H126" s="24"/>
      <c r="I126" s="3"/>
    </row>
    <row r="127" spans="1:9" ht="141.75" x14ac:dyDescent="0.25">
      <c r="A127" s="32" t="s">
        <v>241</v>
      </c>
      <c r="B127" s="22" t="s">
        <v>242</v>
      </c>
      <c r="C127" s="23">
        <v>30.6</v>
      </c>
      <c r="D127" s="23">
        <v>0.7</v>
      </c>
      <c r="E127" s="12">
        <v>511</v>
      </c>
      <c r="F127" s="29" t="s">
        <v>387</v>
      </c>
      <c r="G127" s="29" t="s">
        <v>389</v>
      </c>
      <c r="H127" s="24" t="s">
        <v>426</v>
      </c>
      <c r="I127" s="3"/>
    </row>
    <row r="128" spans="1:9" ht="94.5" x14ac:dyDescent="0.25">
      <c r="A128" s="27" t="s">
        <v>313</v>
      </c>
      <c r="B128" s="22" t="s">
        <v>314</v>
      </c>
      <c r="C128" s="23">
        <f>C129+C130</f>
        <v>31.6</v>
      </c>
      <c r="D128" s="23">
        <f t="shared" ref="D128:E128" si="52">D129+D130</f>
        <v>10.6</v>
      </c>
      <c r="E128" s="23">
        <f t="shared" si="52"/>
        <v>4.5999999999999996</v>
      </c>
      <c r="F128" s="11">
        <f t="shared" si="37"/>
        <v>14.556962025316453</v>
      </c>
      <c r="G128" s="11">
        <f t="shared" si="38"/>
        <v>43.396226415094333</v>
      </c>
      <c r="H128" s="24" t="s">
        <v>427</v>
      </c>
      <c r="I128" s="3"/>
    </row>
    <row r="129" spans="1:9" ht="66.75" customHeight="1" x14ac:dyDescent="0.25">
      <c r="A129" s="32" t="s">
        <v>243</v>
      </c>
      <c r="B129" s="22" t="s">
        <v>244</v>
      </c>
      <c r="C129" s="23">
        <v>31.6</v>
      </c>
      <c r="D129" s="23">
        <v>8</v>
      </c>
      <c r="E129" s="12">
        <v>2</v>
      </c>
      <c r="F129" s="11">
        <f t="shared" si="37"/>
        <v>6.329113924050632</v>
      </c>
      <c r="G129" s="11">
        <f t="shared" si="38"/>
        <v>25</v>
      </c>
      <c r="H129" s="24"/>
      <c r="I129" s="3"/>
    </row>
    <row r="130" spans="1:9" ht="81.75" customHeight="1" x14ac:dyDescent="0.25">
      <c r="A130" s="32" t="s">
        <v>245</v>
      </c>
      <c r="B130" s="22" t="s">
        <v>246</v>
      </c>
      <c r="C130" s="23">
        <v>0</v>
      </c>
      <c r="D130" s="23">
        <v>2.6</v>
      </c>
      <c r="E130" s="12">
        <v>2.6</v>
      </c>
      <c r="F130" s="11" t="s">
        <v>121</v>
      </c>
      <c r="G130" s="11">
        <f t="shared" si="38"/>
        <v>100</v>
      </c>
      <c r="H130" s="24"/>
      <c r="I130" s="3"/>
    </row>
    <row r="131" spans="1:9" ht="126" x14ac:dyDescent="0.25">
      <c r="A131" s="32" t="s">
        <v>247</v>
      </c>
      <c r="B131" s="22" t="s">
        <v>248</v>
      </c>
      <c r="C131" s="23">
        <f>C132</f>
        <v>70</v>
      </c>
      <c r="D131" s="23">
        <f>D132</f>
        <v>2986.6</v>
      </c>
      <c r="E131" s="23">
        <f>E132</f>
        <v>3029.1</v>
      </c>
      <c r="F131" s="29" t="s">
        <v>388</v>
      </c>
      <c r="G131" s="11">
        <f t="shared" si="38"/>
        <v>101.42302283533115</v>
      </c>
      <c r="H131" s="24" t="s">
        <v>428</v>
      </c>
      <c r="I131" s="3"/>
    </row>
    <row r="132" spans="1:9" ht="94.5" x14ac:dyDescent="0.25">
      <c r="A132" s="32" t="s">
        <v>249</v>
      </c>
      <c r="B132" s="22" t="s">
        <v>250</v>
      </c>
      <c r="C132" s="23">
        <v>70</v>
      </c>
      <c r="D132" s="23">
        <v>2986.6</v>
      </c>
      <c r="E132" s="23">
        <v>3029.1</v>
      </c>
      <c r="F132" s="29" t="s">
        <v>388</v>
      </c>
      <c r="G132" s="11">
        <f t="shared" si="38"/>
        <v>101.42302283533115</v>
      </c>
      <c r="H132" s="24"/>
      <c r="I132" s="3"/>
    </row>
    <row r="133" spans="1:9" x14ac:dyDescent="0.25">
      <c r="A133" s="19" t="s">
        <v>30</v>
      </c>
      <c r="B133" s="33" t="s">
        <v>107</v>
      </c>
      <c r="C133" s="23">
        <f>C134+C185+C188+C193</f>
        <v>1489888.2000000002</v>
      </c>
      <c r="D133" s="23">
        <f>D134+D185+D188+D193</f>
        <v>2790029.3999999994</v>
      </c>
      <c r="E133" s="23">
        <f>E134+E185+E188+E193</f>
        <v>2553281.4</v>
      </c>
      <c r="F133" s="11">
        <f t="shared" si="37"/>
        <v>171.37402658803524</v>
      </c>
      <c r="G133" s="11">
        <f t="shared" si="38"/>
        <v>91.514498019268203</v>
      </c>
      <c r="H133" s="24"/>
      <c r="I133" s="3"/>
    </row>
    <row r="134" spans="1:9" ht="31.5" x14ac:dyDescent="0.25">
      <c r="A134" s="19" t="s">
        <v>123</v>
      </c>
      <c r="B134" s="33" t="s">
        <v>108</v>
      </c>
      <c r="C134" s="23">
        <f>C135+C138+C161+C176</f>
        <v>1489888.2000000002</v>
      </c>
      <c r="D134" s="23">
        <f>D135+D138+D161+D176</f>
        <v>2790623.3</v>
      </c>
      <c r="E134" s="23">
        <f>E135+E138+E161+E176</f>
        <v>2553691.4</v>
      </c>
      <c r="F134" s="11">
        <f t="shared" si="37"/>
        <v>171.40154543139542</v>
      </c>
      <c r="G134" s="11">
        <f t="shared" si="38"/>
        <v>91.509713976802246</v>
      </c>
      <c r="H134" s="24"/>
      <c r="I134" s="3"/>
    </row>
    <row r="135" spans="1:9" x14ac:dyDescent="0.25">
      <c r="A135" s="13" t="s">
        <v>65</v>
      </c>
      <c r="B135" s="14" t="s">
        <v>124</v>
      </c>
      <c r="C135" s="23">
        <f>C136</f>
        <v>0</v>
      </c>
      <c r="D135" s="23">
        <f t="shared" ref="D135:E135" si="53">D136</f>
        <v>116933.7</v>
      </c>
      <c r="E135" s="23">
        <f t="shared" si="53"/>
        <v>174033.7</v>
      </c>
      <c r="F135" s="11" t="s">
        <v>121</v>
      </c>
      <c r="G135" s="11">
        <f t="shared" si="38"/>
        <v>148.83108975427956</v>
      </c>
      <c r="H135" s="24"/>
      <c r="I135" s="3"/>
    </row>
    <row r="136" spans="1:9" ht="31.5" x14ac:dyDescent="0.25">
      <c r="A136" s="13" t="s">
        <v>316</v>
      </c>
      <c r="B136" s="14" t="s">
        <v>315</v>
      </c>
      <c r="C136" s="23">
        <f>C137</f>
        <v>0</v>
      </c>
      <c r="D136" s="23">
        <f t="shared" ref="D136:E136" si="54">D137</f>
        <v>116933.7</v>
      </c>
      <c r="E136" s="23">
        <f t="shared" si="54"/>
        <v>174033.7</v>
      </c>
      <c r="F136" s="11" t="s">
        <v>121</v>
      </c>
      <c r="G136" s="11">
        <f t="shared" si="38"/>
        <v>148.83108975427956</v>
      </c>
      <c r="H136" s="24"/>
      <c r="I136" s="3"/>
    </row>
    <row r="137" spans="1:9" ht="31.5" x14ac:dyDescent="0.25">
      <c r="A137" s="13" t="s">
        <v>31</v>
      </c>
      <c r="B137" s="14" t="s">
        <v>125</v>
      </c>
      <c r="C137" s="23">
        <v>0</v>
      </c>
      <c r="D137" s="23">
        <v>116933.7</v>
      </c>
      <c r="E137" s="23">
        <v>174033.7</v>
      </c>
      <c r="F137" s="11" t="s">
        <v>121</v>
      </c>
      <c r="G137" s="11">
        <f t="shared" si="38"/>
        <v>148.83108975427956</v>
      </c>
      <c r="H137" s="42"/>
      <c r="I137" s="3"/>
    </row>
    <row r="138" spans="1:9" ht="31.5" x14ac:dyDescent="0.25">
      <c r="A138" s="19" t="s">
        <v>66</v>
      </c>
      <c r="B138" s="20" t="s">
        <v>126</v>
      </c>
      <c r="C138" s="23">
        <f>C141+C143+C145+C147+C149+C151+C153+C155+C157+C159</f>
        <v>959247.2</v>
      </c>
      <c r="D138" s="23">
        <f>D141+D143+D145+D147+D149+D151+D153+D155+D157+D159</f>
        <v>1958142.9000000001</v>
      </c>
      <c r="E138" s="23">
        <f>E141+E143+E145+E147+E149+E151+E153+E155+E157+E159</f>
        <v>1674497.3</v>
      </c>
      <c r="F138" s="11">
        <f t="shared" si="37"/>
        <v>174.56368910954342</v>
      </c>
      <c r="G138" s="11">
        <f t="shared" si="38"/>
        <v>85.514560760606386</v>
      </c>
      <c r="H138" s="24" t="s">
        <v>358</v>
      </c>
      <c r="I138" s="3"/>
    </row>
    <row r="139" spans="1:9" ht="31.5" hidden="1" x14ac:dyDescent="0.25">
      <c r="A139" s="19" t="s">
        <v>67</v>
      </c>
      <c r="B139" s="20" t="s">
        <v>135</v>
      </c>
      <c r="C139" s="23">
        <f>C140</f>
        <v>0</v>
      </c>
      <c r="D139" s="23">
        <f t="shared" ref="D139:E139" si="55">D140</f>
        <v>0</v>
      </c>
      <c r="E139" s="23">
        <f t="shared" si="55"/>
        <v>0</v>
      </c>
      <c r="F139" s="11" t="e">
        <f t="shared" si="37"/>
        <v>#DIV/0!</v>
      </c>
      <c r="G139" s="11" t="e">
        <f t="shared" si="38"/>
        <v>#DIV/0!</v>
      </c>
      <c r="H139" s="24"/>
      <c r="I139" s="3"/>
    </row>
    <row r="140" spans="1:9" ht="31.5" hidden="1" x14ac:dyDescent="0.25">
      <c r="A140" s="19" t="s">
        <v>67</v>
      </c>
      <c r="B140" s="20" t="s">
        <v>136</v>
      </c>
      <c r="C140" s="23">
        <v>0</v>
      </c>
      <c r="D140" s="23"/>
      <c r="E140" s="23"/>
      <c r="F140" s="11" t="e">
        <f t="shared" si="37"/>
        <v>#DIV/0!</v>
      </c>
      <c r="G140" s="11" t="e">
        <f t="shared" si="38"/>
        <v>#DIV/0!</v>
      </c>
      <c r="H140" s="24"/>
      <c r="I140" s="3"/>
    </row>
    <row r="141" spans="1:9" ht="31.5" x14ac:dyDescent="0.25">
      <c r="A141" s="19" t="s">
        <v>317</v>
      </c>
      <c r="B141" s="20" t="s">
        <v>137</v>
      </c>
      <c r="C141" s="23">
        <f>C142</f>
        <v>832276.1</v>
      </c>
      <c r="D141" s="23">
        <f t="shared" ref="D141" si="56">D142</f>
        <v>664771.5</v>
      </c>
      <c r="E141" s="23">
        <f>E142</f>
        <v>415815.8</v>
      </c>
      <c r="F141" s="11">
        <f t="shared" si="37"/>
        <v>49.96128087782408</v>
      </c>
      <c r="G141" s="11">
        <f t="shared" si="38"/>
        <v>62.550184537092825</v>
      </c>
      <c r="H141" s="24"/>
      <c r="I141" s="3"/>
    </row>
    <row r="142" spans="1:9" ht="31.5" x14ac:dyDescent="0.25">
      <c r="A142" s="19" t="s">
        <v>212</v>
      </c>
      <c r="B142" s="20" t="s">
        <v>138</v>
      </c>
      <c r="C142" s="23">
        <v>832276.1</v>
      </c>
      <c r="D142" s="23">
        <v>664771.5</v>
      </c>
      <c r="E142" s="23">
        <v>415815.8</v>
      </c>
      <c r="F142" s="11">
        <f t="shared" si="37"/>
        <v>49.96128087782408</v>
      </c>
      <c r="G142" s="11">
        <f t="shared" si="38"/>
        <v>62.550184537092825</v>
      </c>
      <c r="H142" s="24"/>
      <c r="I142" s="3"/>
    </row>
    <row r="143" spans="1:9" ht="110.25" x14ac:dyDescent="0.25">
      <c r="A143" s="10" t="s">
        <v>374</v>
      </c>
      <c r="B143" s="20" t="s">
        <v>376</v>
      </c>
      <c r="C143" s="23">
        <f>C144</f>
        <v>0</v>
      </c>
      <c r="D143" s="23">
        <f t="shared" ref="D143:E143" si="57">D144</f>
        <v>244333.3</v>
      </c>
      <c r="E143" s="23">
        <f t="shared" si="57"/>
        <v>232124.9</v>
      </c>
      <c r="F143" s="11" t="s">
        <v>121</v>
      </c>
      <c r="G143" s="11">
        <f t="shared" si="38"/>
        <v>95.003382674404193</v>
      </c>
      <c r="H143" s="24"/>
      <c r="I143" s="3"/>
    </row>
    <row r="144" spans="1:9" ht="110.25" x14ac:dyDescent="0.25">
      <c r="A144" s="10" t="s">
        <v>375</v>
      </c>
      <c r="B144" s="20" t="s">
        <v>377</v>
      </c>
      <c r="C144" s="23">
        <v>0</v>
      </c>
      <c r="D144" s="23">
        <v>244333.3</v>
      </c>
      <c r="E144" s="23">
        <v>232124.9</v>
      </c>
      <c r="F144" s="11" t="s">
        <v>121</v>
      </c>
      <c r="G144" s="11">
        <f t="shared" si="38"/>
        <v>95.003382674404193</v>
      </c>
      <c r="H144" s="24"/>
      <c r="I144" s="3"/>
    </row>
    <row r="145" spans="1:9" ht="78.75" x14ac:dyDescent="0.25">
      <c r="A145" s="19" t="s">
        <v>390</v>
      </c>
      <c r="B145" s="20" t="s">
        <v>128</v>
      </c>
      <c r="C145" s="12">
        <f>C146</f>
        <v>0</v>
      </c>
      <c r="D145" s="12">
        <f t="shared" ref="D145:E145" si="58">D146</f>
        <v>178170.1</v>
      </c>
      <c r="E145" s="12">
        <f t="shared" si="58"/>
        <v>169715.9</v>
      </c>
      <c r="F145" s="11" t="s">
        <v>121</v>
      </c>
      <c r="G145" s="11">
        <f t="shared" si="38"/>
        <v>95.254983860928405</v>
      </c>
      <c r="H145" s="24"/>
      <c r="I145" s="3"/>
    </row>
    <row r="146" spans="1:9" ht="78.75" x14ac:dyDescent="0.25">
      <c r="A146" s="19" t="s">
        <v>391</v>
      </c>
      <c r="B146" s="20" t="s">
        <v>127</v>
      </c>
      <c r="C146" s="12">
        <v>0</v>
      </c>
      <c r="D146" s="12">
        <v>178170.1</v>
      </c>
      <c r="E146" s="34">
        <v>169715.9</v>
      </c>
      <c r="F146" s="11" t="s">
        <v>121</v>
      </c>
      <c r="G146" s="11">
        <f t="shared" si="38"/>
        <v>95.254983860928405</v>
      </c>
      <c r="H146" s="24"/>
      <c r="I146" s="3"/>
    </row>
    <row r="147" spans="1:9" ht="31.5" x14ac:dyDescent="0.25">
      <c r="A147" s="19" t="s">
        <v>318</v>
      </c>
      <c r="B147" s="20" t="s">
        <v>139</v>
      </c>
      <c r="C147" s="12">
        <f>C148</f>
        <v>167.1</v>
      </c>
      <c r="D147" s="12">
        <f t="shared" ref="D147:E147" si="59">D148</f>
        <v>324.60000000000002</v>
      </c>
      <c r="E147" s="12">
        <f t="shared" si="59"/>
        <v>324.60000000000002</v>
      </c>
      <c r="F147" s="11">
        <f t="shared" si="37"/>
        <v>194.25493716337525</v>
      </c>
      <c r="G147" s="11">
        <f t="shared" si="38"/>
        <v>100</v>
      </c>
      <c r="H147" s="24"/>
      <c r="I147" s="3"/>
    </row>
    <row r="148" spans="1:9" ht="47.25" x14ac:dyDescent="0.25">
      <c r="A148" s="10" t="s">
        <v>319</v>
      </c>
      <c r="B148" s="20" t="s">
        <v>140</v>
      </c>
      <c r="C148" s="12">
        <v>167.1</v>
      </c>
      <c r="D148" s="12">
        <v>324.60000000000002</v>
      </c>
      <c r="E148" s="34">
        <v>324.60000000000002</v>
      </c>
      <c r="F148" s="11">
        <f t="shared" si="37"/>
        <v>194.25493716337525</v>
      </c>
      <c r="G148" s="11">
        <f t="shared" si="38"/>
        <v>100</v>
      </c>
      <c r="H148" s="24"/>
      <c r="I148" s="3"/>
    </row>
    <row r="149" spans="1:9" ht="31.5" x14ac:dyDescent="0.25">
      <c r="A149" s="27" t="s">
        <v>320</v>
      </c>
      <c r="B149" s="20" t="s">
        <v>322</v>
      </c>
      <c r="C149" s="12">
        <f>C150</f>
        <v>0</v>
      </c>
      <c r="D149" s="12">
        <f t="shared" ref="D149:E149" si="60">D150</f>
        <v>3198.7</v>
      </c>
      <c r="E149" s="12">
        <f t="shared" si="60"/>
        <v>3198.7</v>
      </c>
      <c r="F149" s="11" t="s">
        <v>121</v>
      </c>
      <c r="G149" s="11">
        <f t="shared" si="38"/>
        <v>100</v>
      </c>
      <c r="H149" s="24"/>
      <c r="I149" s="3"/>
    </row>
    <row r="150" spans="1:9" ht="31.5" x14ac:dyDescent="0.25">
      <c r="A150" s="27" t="s">
        <v>321</v>
      </c>
      <c r="B150" s="20" t="s">
        <v>323</v>
      </c>
      <c r="C150" s="12">
        <v>0</v>
      </c>
      <c r="D150" s="12">
        <v>3198.7</v>
      </c>
      <c r="E150" s="34">
        <v>3198.7</v>
      </c>
      <c r="F150" s="11" t="s">
        <v>121</v>
      </c>
      <c r="G150" s="11">
        <f t="shared" si="38"/>
        <v>100</v>
      </c>
      <c r="H150" s="24"/>
      <c r="I150" s="3"/>
    </row>
    <row r="151" spans="1:9" ht="31.5" x14ac:dyDescent="0.25">
      <c r="A151" s="10" t="s">
        <v>154</v>
      </c>
      <c r="B151" s="20" t="s">
        <v>193</v>
      </c>
      <c r="C151" s="12">
        <f>C152</f>
        <v>2016</v>
      </c>
      <c r="D151" s="12">
        <f t="shared" ref="D151:E151" si="61">D152</f>
        <v>2245.4</v>
      </c>
      <c r="E151" s="12">
        <f t="shared" si="61"/>
        <v>2245.3000000000002</v>
      </c>
      <c r="F151" s="11">
        <f t="shared" si="37"/>
        <v>111.37400793650794</v>
      </c>
      <c r="G151" s="11">
        <f t="shared" si="38"/>
        <v>99.995546450521061</v>
      </c>
      <c r="H151" s="24"/>
      <c r="I151" s="3"/>
    </row>
    <row r="152" spans="1:9" ht="31.5" x14ac:dyDescent="0.25">
      <c r="A152" s="10" t="s">
        <v>155</v>
      </c>
      <c r="B152" s="20" t="s">
        <v>153</v>
      </c>
      <c r="C152" s="12">
        <v>2016</v>
      </c>
      <c r="D152" s="12">
        <v>2245.4</v>
      </c>
      <c r="E152" s="34">
        <v>2245.3000000000002</v>
      </c>
      <c r="F152" s="11">
        <f t="shared" si="37"/>
        <v>111.37400793650794</v>
      </c>
      <c r="G152" s="11">
        <f t="shared" si="38"/>
        <v>99.995546450521061</v>
      </c>
      <c r="H152" s="24"/>
      <c r="I152" s="3"/>
    </row>
    <row r="153" spans="1:9" hidden="1" x14ac:dyDescent="0.25">
      <c r="A153" s="27" t="s">
        <v>324</v>
      </c>
      <c r="B153" s="20" t="s">
        <v>328</v>
      </c>
      <c r="C153" s="12">
        <f>C154</f>
        <v>0</v>
      </c>
      <c r="D153" s="12">
        <f t="shared" ref="D153:E153" si="62">D154</f>
        <v>0</v>
      </c>
      <c r="E153" s="12">
        <f t="shared" si="62"/>
        <v>0</v>
      </c>
      <c r="F153" s="11" t="s">
        <v>121</v>
      </c>
      <c r="G153" s="11" t="e">
        <f t="shared" si="38"/>
        <v>#DIV/0!</v>
      </c>
      <c r="H153" s="24"/>
      <c r="I153" s="3"/>
    </row>
    <row r="154" spans="1:9" ht="31.5" hidden="1" x14ac:dyDescent="0.25">
      <c r="A154" s="27" t="s">
        <v>325</v>
      </c>
      <c r="B154" s="20" t="s">
        <v>329</v>
      </c>
      <c r="C154" s="12">
        <v>0</v>
      </c>
      <c r="D154" s="12">
        <v>0</v>
      </c>
      <c r="E154" s="12">
        <v>0</v>
      </c>
      <c r="F154" s="11" t="s">
        <v>121</v>
      </c>
      <c r="G154" s="11" t="e">
        <f t="shared" si="38"/>
        <v>#DIV/0!</v>
      </c>
      <c r="H154" s="24"/>
      <c r="I154" s="3"/>
    </row>
    <row r="155" spans="1:9" ht="47.25" x14ac:dyDescent="0.25">
      <c r="A155" s="27" t="s">
        <v>326</v>
      </c>
      <c r="B155" s="20" t="s">
        <v>332</v>
      </c>
      <c r="C155" s="12">
        <f>C156</f>
        <v>0</v>
      </c>
      <c r="D155" s="12">
        <f t="shared" ref="D155:E155" si="63">D156</f>
        <v>726693.4</v>
      </c>
      <c r="E155" s="12">
        <f t="shared" si="63"/>
        <v>682312.9</v>
      </c>
      <c r="F155" s="11" t="s">
        <v>121</v>
      </c>
      <c r="G155" s="11">
        <f t="shared" si="38"/>
        <v>93.892816420239953</v>
      </c>
      <c r="H155" s="24"/>
      <c r="I155" s="3"/>
    </row>
    <row r="156" spans="1:9" ht="47.25" x14ac:dyDescent="0.25">
      <c r="A156" s="27" t="s">
        <v>327</v>
      </c>
      <c r="B156" s="20" t="s">
        <v>330</v>
      </c>
      <c r="C156" s="12">
        <v>0</v>
      </c>
      <c r="D156" s="12">
        <v>726693.4</v>
      </c>
      <c r="E156" s="12">
        <v>682312.9</v>
      </c>
      <c r="F156" s="11" t="s">
        <v>121</v>
      </c>
      <c r="G156" s="11">
        <f t="shared" si="38"/>
        <v>93.892816420239953</v>
      </c>
      <c r="H156" s="24"/>
      <c r="I156" s="3"/>
    </row>
    <row r="157" spans="1:9" ht="31.5" x14ac:dyDescent="0.25">
      <c r="A157" s="27" t="s">
        <v>195</v>
      </c>
      <c r="B157" s="20" t="s">
        <v>331</v>
      </c>
      <c r="C157" s="12">
        <f>C158</f>
        <v>17595.599999999999</v>
      </c>
      <c r="D157" s="12">
        <f t="shared" ref="D157:E157" si="64">D158</f>
        <v>15331.8</v>
      </c>
      <c r="E157" s="12">
        <f t="shared" si="64"/>
        <v>13700.5</v>
      </c>
      <c r="F157" s="11">
        <f t="shared" si="37"/>
        <v>77.863215803950993</v>
      </c>
      <c r="G157" s="11">
        <f t="shared" si="38"/>
        <v>89.360022958817623</v>
      </c>
      <c r="H157" s="24"/>
      <c r="I157" s="3"/>
    </row>
    <row r="158" spans="1:9" ht="31.5" x14ac:dyDescent="0.25">
      <c r="A158" s="27" t="s">
        <v>194</v>
      </c>
      <c r="B158" s="20" t="s">
        <v>196</v>
      </c>
      <c r="C158" s="12">
        <v>17595.599999999999</v>
      </c>
      <c r="D158" s="12">
        <v>15331.8</v>
      </c>
      <c r="E158" s="34">
        <v>13700.5</v>
      </c>
      <c r="F158" s="11">
        <f t="shared" si="37"/>
        <v>77.863215803950993</v>
      </c>
      <c r="G158" s="11">
        <f t="shared" si="38"/>
        <v>89.360022958817623</v>
      </c>
      <c r="H158" s="24"/>
      <c r="I158" s="3"/>
    </row>
    <row r="159" spans="1:9" x14ac:dyDescent="0.25">
      <c r="A159" s="10" t="s">
        <v>68</v>
      </c>
      <c r="B159" s="20" t="s">
        <v>129</v>
      </c>
      <c r="C159" s="12">
        <f>C160</f>
        <v>107192.4</v>
      </c>
      <c r="D159" s="12">
        <f t="shared" ref="D159:E159" si="65">D160</f>
        <v>123074.1</v>
      </c>
      <c r="E159" s="12">
        <f t="shared" si="65"/>
        <v>155058.70000000001</v>
      </c>
      <c r="F159" s="11">
        <f t="shared" ref="F159:F184" si="66">E159/C159*100</f>
        <v>144.65456506244848</v>
      </c>
      <c r="G159" s="11">
        <f t="shared" ref="G159:G184" si="67">E159/D159*100</f>
        <v>125.98808360166763</v>
      </c>
      <c r="H159" s="24"/>
      <c r="I159" s="3"/>
    </row>
    <row r="160" spans="1:9" x14ac:dyDescent="0.25">
      <c r="A160" s="10" t="s">
        <v>109</v>
      </c>
      <c r="B160" s="20" t="s">
        <v>130</v>
      </c>
      <c r="C160" s="12">
        <v>107192.4</v>
      </c>
      <c r="D160" s="12">
        <v>123074.1</v>
      </c>
      <c r="E160" s="11">
        <v>155058.70000000001</v>
      </c>
      <c r="F160" s="11">
        <f t="shared" si="66"/>
        <v>144.65456506244848</v>
      </c>
      <c r="G160" s="11">
        <f t="shared" si="67"/>
        <v>125.98808360166763</v>
      </c>
      <c r="H160" s="42"/>
      <c r="I160" s="3"/>
    </row>
    <row r="161" spans="1:9" ht="31.5" x14ac:dyDescent="0.25">
      <c r="A161" s="27" t="s">
        <v>69</v>
      </c>
      <c r="B161" s="35" t="s">
        <v>131</v>
      </c>
      <c r="C161" s="11">
        <f>C162+C164+C166+C168+C170+C172+C174</f>
        <v>89905.599999999991</v>
      </c>
      <c r="D161" s="11">
        <f>D162+D164+D166+D168+D170+D172+D174</f>
        <v>121483.8</v>
      </c>
      <c r="E161" s="11">
        <f>E162+E164+E166+E168+E170+E172+E174</f>
        <v>113147.39999999998</v>
      </c>
      <c r="F161" s="11">
        <f t="shared" si="66"/>
        <v>125.85133740278691</v>
      </c>
      <c r="G161" s="11">
        <f t="shared" si="67"/>
        <v>93.13785047882925</v>
      </c>
      <c r="H161" s="24" t="s">
        <v>359</v>
      </c>
      <c r="I161" s="3"/>
    </row>
    <row r="162" spans="1:9" ht="31.5" x14ac:dyDescent="0.25">
      <c r="A162" s="27" t="s">
        <v>197</v>
      </c>
      <c r="B162" s="35" t="s">
        <v>341</v>
      </c>
      <c r="C162" s="11">
        <f>C163</f>
        <v>43358.2</v>
      </c>
      <c r="D162" s="11">
        <f t="shared" ref="D162:E162" si="68">D163</f>
        <v>48498.5</v>
      </c>
      <c r="E162" s="11">
        <f t="shared" si="68"/>
        <v>46308.7</v>
      </c>
      <c r="F162" s="11">
        <f t="shared" si="66"/>
        <v>106.80494116453174</v>
      </c>
      <c r="G162" s="11">
        <f t="shared" si="67"/>
        <v>95.484808808519844</v>
      </c>
      <c r="H162" s="24"/>
      <c r="I162" s="3"/>
    </row>
    <row r="163" spans="1:9" ht="31.5" x14ac:dyDescent="0.25">
      <c r="A163" s="27" t="s">
        <v>70</v>
      </c>
      <c r="B163" s="35" t="s">
        <v>342</v>
      </c>
      <c r="C163" s="12">
        <v>43358.2</v>
      </c>
      <c r="D163" s="12">
        <v>48498.5</v>
      </c>
      <c r="E163" s="34">
        <v>46308.7</v>
      </c>
      <c r="F163" s="11">
        <f t="shared" si="66"/>
        <v>106.80494116453174</v>
      </c>
      <c r="G163" s="11">
        <f t="shared" si="67"/>
        <v>95.484808808519844</v>
      </c>
      <c r="H163" s="24"/>
      <c r="I163" s="3"/>
    </row>
    <row r="164" spans="1:9" ht="47.25" x14ac:dyDescent="0.25">
      <c r="A164" s="27" t="s">
        <v>198</v>
      </c>
      <c r="B164" s="35" t="s">
        <v>343</v>
      </c>
      <c r="C164" s="12">
        <f>C165</f>
        <v>21469.599999999999</v>
      </c>
      <c r="D164" s="12">
        <f t="shared" ref="D164:E164" si="69">D165</f>
        <v>36268.1</v>
      </c>
      <c r="E164" s="12">
        <f t="shared" si="69"/>
        <v>35140.6</v>
      </c>
      <c r="F164" s="11">
        <f t="shared" si="66"/>
        <v>163.67608152923202</v>
      </c>
      <c r="G164" s="11">
        <f t="shared" si="67"/>
        <v>96.891207424706565</v>
      </c>
      <c r="H164" s="24"/>
      <c r="I164" s="3"/>
    </row>
    <row r="165" spans="1:9" ht="47.25" x14ac:dyDescent="0.25">
      <c r="A165" s="27" t="s">
        <v>132</v>
      </c>
      <c r="B165" s="35" t="s">
        <v>344</v>
      </c>
      <c r="C165" s="12">
        <v>21469.599999999999</v>
      </c>
      <c r="D165" s="12">
        <v>36268.1</v>
      </c>
      <c r="E165" s="34">
        <v>35140.6</v>
      </c>
      <c r="F165" s="11">
        <f t="shared" si="66"/>
        <v>163.67608152923202</v>
      </c>
      <c r="G165" s="11">
        <f t="shared" si="67"/>
        <v>96.891207424706565</v>
      </c>
      <c r="H165" s="30"/>
      <c r="I165" s="3"/>
    </row>
    <row r="166" spans="1:9" ht="81" customHeight="1" x14ac:dyDescent="0.25">
      <c r="A166" s="27" t="s">
        <v>199</v>
      </c>
      <c r="B166" s="35" t="s">
        <v>345</v>
      </c>
      <c r="C166" s="12">
        <f>C167</f>
        <v>7407.8</v>
      </c>
      <c r="D166" s="12">
        <f t="shared" ref="D166:E166" si="70">D167</f>
        <v>9004</v>
      </c>
      <c r="E166" s="12">
        <f t="shared" si="70"/>
        <v>8769.4</v>
      </c>
      <c r="F166" s="11">
        <f t="shared" si="66"/>
        <v>118.38062582683118</v>
      </c>
      <c r="G166" s="11">
        <f t="shared" si="67"/>
        <v>97.394491337183482</v>
      </c>
      <c r="H166" s="30"/>
      <c r="I166" s="3"/>
    </row>
    <row r="167" spans="1:9" ht="78.75" x14ac:dyDescent="0.25">
      <c r="A167" s="27" t="s">
        <v>133</v>
      </c>
      <c r="B167" s="35" t="s">
        <v>346</v>
      </c>
      <c r="C167" s="12">
        <v>7407.8</v>
      </c>
      <c r="D167" s="12">
        <v>9004</v>
      </c>
      <c r="E167" s="34">
        <v>8769.4</v>
      </c>
      <c r="F167" s="11">
        <f t="shared" si="66"/>
        <v>118.38062582683118</v>
      </c>
      <c r="G167" s="11">
        <f t="shared" si="67"/>
        <v>97.394491337183482</v>
      </c>
      <c r="H167" s="30"/>
      <c r="I167" s="3"/>
    </row>
    <row r="168" spans="1:9" ht="63" x14ac:dyDescent="0.25">
      <c r="A168" s="27" t="s">
        <v>200</v>
      </c>
      <c r="B168" s="35" t="s">
        <v>347</v>
      </c>
      <c r="C168" s="12">
        <f>C169</f>
        <v>9000</v>
      </c>
      <c r="D168" s="12">
        <f t="shared" ref="D168:E168" si="71">D169</f>
        <v>18000</v>
      </c>
      <c r="E168" s="12">
        <f t="shared" si="71"/>
        <v>18000</v>
      </c>
      <c r="F168" s="11">
        <f t="shared" si="66"/>
        <v>200</v>
      </c>
      <c r="G168" s="11">
        <f t="shared" si="67"/>
        <v>100</v>
      </c>
      <c r="H168" s="30"/>
      <c r="I168" s="3"/>
    </row>
    <row r="169" spans="1:9" ht="63" x14ac:dyDescent="0.25">
      <c r="A169" s="27" t="s">
        <v>141</v>
      </c>
      <c r="B169" s="35" t="s">
        <v>348</v>
      </c>
      <c r="C169" s="12">
        <v>9000</v>
      </c>
      <c r="D169" s="12">
        <v>18000</v>
      </c>
      <c r="E169" s="34">
        <v>18000</v>
      </c>
      <c r="F169" s="11">
        <f t="shared" si="66"/>
        <v>200</v>
      </c>
      <c r="G169" s="11">
        <f t="shared" si="67"/>
        <v>100</v>
      </c>
      <c r="H169" s="30"/>
      <c r="I169" s="3"/>
    </row>
    <row r="170" spans="1:9" ht="67.5" customHeight="1" x14ac:dyDescent="0.25">
      <c r="A170" s="27" t="s">
        <v>201</v>
      </c>
      <c r="B170" s="35" t="s">
        <v>202</v>
      </c>
      <c r="C170" s="12">
        <f>C171</f>
        <v>58.3</v>
      </c>
      <c r="D170" s="12">
        <f t="shared" ref="D170:E170" si="72">D171</f>
        <v>75.8</v>
      </c>
      <c r="E170" s="12">
        <f t="shared" si="72"/>
        <v>75.8</v>
      </c>
      <c r="F170" s="11">
        <f t="shared" si="66"/>
        <v>130.0171526586621</v>
      </c>
      <c r="G170" s="11">
        <f t="shared" si="67"/>
        <v>100</v>
      </c>
      <c r="H170" s="30"/>
      <c r="I170" s="3"/>
    </row>
    <row r="171" spans="1:9" ht="63" x14ac:dyDescent="0.25">
      <c r="A171" s="27" t="s">
        <v>333</v>
      </c>
      <c r="B171" s="35" t="s">
        <v>148</v>
      </c>
      <c r="C171" s="12">
        <v>58.3</v>
      </c>
      <c r="D171" s="12">
        <v>75.8</v>
      </c>
      <c r="E171" s="34">
        <v>75.8</v>
      </c>
      <c r="F171" s="11">
        <f t="shared" si="66"/>
        <v>130.0171526586621</v>
      </c>
      <c r="G171" s="11">
        <f t="shared" si="67"/>
        <v>100</v>
      </c>
      <c r="H171" s="30"/>
      <c r="I171" s="3"/>
    </row>
    <row r="172" spans="1:9" ht="66" customHeight="1" x14ac:dyDescent="0.25">
      <c r="A172" s="27" t="s">
        <v>265</v>
      </c>
      <c r="B172" s="35" t="s">
        <v>349</v>
      </c>
      <c r="C172" s="12">
        <f>C173</f>
        <v>8611.7000000000007</v>
      </c>
      <c r="D172" s="12">
        <f t="shared" ref="D172:E172" si="73">D173</f>
        <v>9637.4</v>
      </c>
      <c r="E172" s="12">
        <f t="shared" si="73"/>
        <v>4852.8999999999996</v>
      </c>
      <c r="F172" s="11">
        <f t="shared" si="66"/>
        <v>56.352404287190673</v>
      </c>
      <c r="G172" s="11">
        <f t="shared" si="67"/>
        <v>50.354867495382571</v>
      </c>
      <c r="H172" s="30"/>
      <c r="I172" s="3"/>
    </row>
    <row r="173" spans="1:9" ht="63.75" customHeight="1" x14ac:dyDescent="0.25">
      <c r="A173" s="27" t="s">
        <v>266</v>
      </c>
      <c r="B173" s="35" t="s">
        <v>267</v>
      </c>
      <c r="C173" s="12">
        <v>8611.7000000000007</v>
      </c>
      <c r="D173" s="12">
        <v>9637.4</v>
      </c>
      <c r="E173" s="34">
        <v>4852.8999999999996</v>
      </c>
      <c r="F173" s="11">
        <f t="shared" si="66"/>
        <v>56.352404287190673</v>
      </c>
      <c r="G173" s="11">
        <f t="shared" si="67"/>
        <v>50.354867495382571</v>
      </c>
      <c r="H173" s="30"/>
      <c r="I173" s="3"/>
    </row>
    <row r="174" spans="1:9" ht="31.5" hidden="1" x14ac:dyDescent="0.25">
      <c r="A174" s="27" t="s">
        <v>334</v>
      </c>
      <c r="B174" s="35" t="s">
        <v>350</v>
      </c>
      <c r="C174" s="11">
        <f>C175</f>
        <v>0</v>
      </c>
      <c r="D174" s="11">
        <f t="shared" ref="D174:E174" si="74">D175</f>
        <v>0</v>
      </c>
      <c r="E174" s="11">
        <f t="shared" si="74"/>
        <v>0</v>
      </c>
      <c r="F174" s="11" t="s">
        <v>121</v>
      </c>
      <c r="G174" s="11" t="e">
        <f t="shared" si="67"/>
        <v>#DIV/0!</v>
      </c>
      <c r="H174" s="24"/>
      <c r="I174" s="3"/>
    </row>
    <row r="175" spans="1:9" ht="36.75" hidden="1" customHeight="1" x14ac:dyDescent="0.25">
      <c r="A175" s="27" t="s">
        <v>335</v>
      </c>
      <c r="B175" s="35" t="s">
        <v>351</v>
      </c>
      <c r="C175" s="11">
        <v>0</v>
      </c>
      <c r="D175" s="11">
        <v>0</v>
      </c>
      <c r="E175" s="11">
        <v>0</v>
      </c>
      <c r="F175" s="11" t="s">
        <v>121</v>
      </c>
      <c r="G175" s="11" t="e">
        <f t="shared" si="67"/>
        <v>#DIV/0!</v>
      </c>
      <c r="H175" s="24"/>
      <c r="I175" s="3"/>
    </row>
    <row r="176" spans="1:9" ht="47.25" x14ac:dyDescent="0.25">
      <c r="A176" s="27" t="s">
        <v>32</v>
      </c>
      <c r="B176" s="35" t="s">
        <v>396</v>
      </c>
      <c r="C176" s="11">
        <f>C177+C179+C181+C183</f>
        <v>440735.4</v>
      </c>
      <c r="D176" s="11">
        <f t="shared" ref="D176" si="75">D177+D179+D181+D183</f>
        <v>594062.9</v>
      </c>
      <c r="E176" s="11">
        <f>E177+E179+E181+E183</f>
        <v>592013</v>
      </c>
      <c r="F176" s="11">
        <f t="shared" si="66"/>
        <v>134.32390500059671</v>
      </c>
      <c r="G176" s="11">
        <f t="shared" si="67"/>
        <v>99.654935529554194</v>
      </c>
      <c r="H176" s="24" t="s">
        <v>360</v>
      </c>
      <c r="I176" s="3"/>
    </row>
    <row r="177" spans="1:9" ht="63" x14ac:dyDescent="0.25">
      <c r="A177" s="10" t="s">
        <v>380</v>
      </c>
      <c r="B177" s="35" t="s">
        <v>382</v>
      </c>
      <c r="C177" s="11">
        <f>C178</f>
        <v>0</v>
      </c>
      <c r="D177" s="11">
        <f t="shared" ref="D177:E177" si="76">D178</f>
        <v>0</v>
      </c>
      <c r="E177" s="11">
        <f t="shared" si="76"/>
        <v>718.2</v>
      </c>
      <c r="F177" s="11" t="s">
        <v>121</v>
      </c>
      <c r="G177" s="11" t="s">
        <v>121</v>
      </c>
      <c r="H177" s="24"/>
      <c r="I177" s="3"/>
    </row>
    <row r="178" spans="1:9" ht="78.75" x14ac:dyDescent="0.25">
      <c r="A178" s="10" t="s">
        <v>381</v>
      </c>
      <c r="B178" s="35" t="s">
        <v>383</v>
      </c>
      <c r="C178" s="11">
        <v>0</v>
      </c>
      <c r="D178" s="11">
        <v>0</v>
      </c>
      <c r="E178" s="11">
        <v>718.2</v>
      </c>
      <c r="F178" s="11" t="s">
        <v>121</v>
      </c>
      <c r="G178" s="11" t="s">
        <v>121</v>
      </c>
      <c r="H178" s="24"/>
      <c r="I178" s="3"/>
    </row>
    <row r="179" spans="1:9" ht="63" x14ac:dyDescent="0.25">
      <c r="A179" s="27" t="s">
        <v>336</v>
      </c>
      <c r="B179" s="35" t="s">
        <v>268</v>
      </c>
      <c r="C179" s="36">
        <f>C180</f>
        <v>13499.1</v>
      </c>
      <c r="D179" s="36">
        <f t="shared" ref="D179:E179" si="77">D180</f>
        <v>14500.2</v>
      </c>
      <c r="E179" s="36">
        <f t="shared" si="77"/>
        <v>12124.5</v>
      </c>
      <c r="F179" s="11">
        <f t="shared" si="66"/>
        <v>89.817098917705621</v>
      </c>
      <c r="G179" s="11">
        <f t="shared" si="67"/>
        <v>83.616088053957867</v>
      </c>
      <c r="H179" s="24"/>
      <c r="I179" s="3"/>
    </row>
    <row r="180" spans="1:9" ht="63" x14ac:dyDescent="0.25">
      <c r="A180" s="27" t="s">
        <v>337</v>
      </c>
      <c r="B180" s="35" t="s">
        <v>269</v>
      </c>
      <c r="C180" s="36">
        <v>13499.1</v>
      </c>
      <c r="D180" s="36">
        <v>14500.2</v>
      </c>
      <c r="E180" s="34">
        <v>12124.5</v>
      </c>
      <c r="F180" s="11">
        <f t="shared" si="66"/>
        <v>89.817098917705621</v>
      </c>
      <c r="G180" s="11">
        <f t="shared" si="67"/>
        <v>83.616088053957867</v>
      </c>
      <c r="H180" s="24"/>
      <c r="I180" s="3"/>
    </row>
    <row r="181" spans="1:9" ht="63" x14ac:dyDescent="0.25">
      <c r="A181" s="10" t="s">
        <v>368</v>
      </c>
      <c r="B181" s="35" t="s">
        <v>370</v>
      </c>
      <c r="C181" s="36">
        <f>C182</f>
        <v>110128.6</v>
      </c>
      <c r="D181" s="36">
        <f t="shared" ref="D181:E181" si="78">D182</f>
        <v>9780.4</v>
      </c>
      <c r="E181" s="36">
        <f t="shared" si="78"/>
        <v>9695</v>
      </c>
      <c r="F181" s="11">
        <f t="shared" si="66"/>
        <v>8.8033444536659857</v>
      </c>
      <c r="G181" s="11">
        <f t="shared" si="67"/>
        <v>99.126825078728885</v>
      </c>
      <c r="H181" s="24"/>
      <c r="I181" s="3"/>
    </row>
    <row r="182" spans="1:9" ht="63" x14ac:dyDescent="0.25">
      <c r="A182" s="10" t="s">
        <v>369</v>
      </c>
      <c r="B182" s="35" t="s">
        <v>371</v>
      </c>
      <c r="C182" s="36">
        <v>110128.6</v>
      </c>
      <c r="D182" s="36">
        <v>9780.4</v>
      </c>
      <c r="E182" s="36">
        <v>9695</v>
      </c>
      <c r="F182" s="11">
        <f t="shared" si="66"/>
        <v>8.8033444536659857</v>
      </c>
      <c r="G182" s="11">
        <f t="shared" si="67"/>
        <v>99.126825078728885</v>
      </c>
      <c r="H182" s="24"/>
      <c r="I182" s="3"/>
    </row>
    <row r="183" spans="1:9" x14ac:dyDescent="0.25">
      <c r="A183" s="27" t="s">
        <v>110</v>
      </c>
      <c r="B183" s="35" t="s">
        <v>134</v>
      </c>
      <c r="C183" s="36">
        <f>C184</f>
        <v>317107.7</v>
      </c>
      <c r="D183" s="36">
        <f t="shared" ref="D183:E183" si="79">D184</f>
        <v>569782.30000000005</v>
      </c>
      <c r="E183" s="36">
        <f t="shared" si="79"/>
        <v>569475.30000000005</v>
      </c>
      <c r="F183" s="11">
        <f t="shared" si="66"/>
        <v>179.58419174305763</v>
      </c>
      <c r="G183" s="11">
        <f t="shared" si="67"/>
        <v>99.946119772411322</v>
      </c>
      <c r="H183" s="24"/>
      <c r="I183" s="3"/>
    </row>
    <row r="184" spans="1:9" s="4" customFormat="1" ht="31.5" x14ac:dyDescent="0.25">
      <c r="A184" s="27" t="s">
        <v>71</v>
      </c>
      <c r="B184" s="35" t="s">
        <v>352</v>
      </c>
      <c r="C184" s="36">
        <v>317107.7</v>
      </c>
      <c r="D184" s="36">
        <v>569782.30000000005</v>
      </c>
      <c r="E184" s="34">
        <v>569475.30000000005</v>
      </c>
      <c r="F184" s="11">
        <f t="shared" si="66"/>
        <v>179.58419174305763</v>
      </c>
      <c r="G184" s="11">
        <f t="shared" si="67"/>
        <v>99.946119772411322</v>
      </c>
      <c r="H184" s="46"/>
      <c r="I184" s="3"/>
    </row>
    <row r="185" spans="1:9" s="4" customFormat="1" ht="126" x14ac:dyDescent="0.25">
      <c r="A185" s="27" t="s">
        <v>338</v>
      </c>
      <c r="B185" s="35" t="s">
        <v>111</v>
      </c>
      <c r="C185" s="34">
        <f>C186</f>
        <v>0</v>
      </c>
      <c r="D185" s="34">
        <f t="shared" ref="D185:E186" si="80">D186</f>
        <v>290</v>
      </c>
      <c r="E185" s="34">
        <f>E186</f>
        <v>465</v>
      </c>
      <c r="F185" s="11" t="s">
        <v>121</v>
      </c>
      <c r="G185" s="11">
        <f t="shared" ref="G185:G196" si="81">E185/D185*100</f>
        <v>160.34482758620689</v>
      </c>
      <c r="H185" s="24" t="s">
        <v>429</v>
      </c>
      <c r="I185" s="3"/>
    </row>
    <row r="186" spans="1:9" x14ac:dyDescent="0.25">
      <c r="A186" s="27" t="s">
        <v>213</v>
      </c>
      <c r="B186" s="35" t="s">
        <v>355</v>
      </c>
      <c r="C186" s="34">
        <f>C187</f>
        <v>0</v>
      </c>
      <c r="D186" s="34">
        <f t="shared" si="80"/>
        <v>290</v>
      </c>
      <c r="E186" s="34">
        <f t="shared" si="80"/>
        <v>465</v>
      </c>
      <c r="F186" s="11" t="s">
        <v>121</v>
      </c>
      <c r="G186" s="11">
        <f t="shared" si="81"/>
        <v>160.34482758620689</v>
      </c>
      <c r="H186" s="24"/>
      <c r="I186" s="3"/>
    </row>
    <row r="187" spans="1:9" x14ac:dyDescent="0.25">
      <c r="A187" s="27" t="s">
        <v>213</v>
      </c>
      <c r="B187" s="35" t="s">
        <v>112</v>
      </c>
      <c r="C187" s="34">
        <v>0</v>
      </c>
      <c r="D187" s="34">
        <v>290</v>
      </c>
      <c r="E187" s="34">
        <v>465</v>
      </c>
      <c r="F187" s="11" t="s">
        <v>121</v>
      </c>
      <c r="G187" s="11">
        <f t="shared" si="81"/>
        <v>160.34482758620689</v>
      </c>
      <c r="H187" s="24"/>
      <c r="I187" s="3"/>
    </row>
    <row r="188" spans="1:9" ht="148.5" customHeight="1" x14ac:dyDescent="0.25">
      <c r="A188" s="27" t="s">
        <v>339</v>
      </c>
      <c r="B188" s="35" t="s">
        <v>113</v>
      </c>
      <c r="C188" s="34">
        <f>C189</f>
        <v>0</v>
      </c>
      <c r="D188" s="34">
        <f>D189</f>
        <v>83703.8</v>
      </c>
      <c r="E188" s="34">
        <f t="shared" ref="D188:E189" si="82">E189</f>
        <v>83712.7</v>
      </c>
      <c r="F188" s="11" t="s">
        <v>121</v>
      </c>
      <c r="G188" s="11">
        <f t="shared" si="81"/>
        <v>100.01063273113049</v>
      </c>
      <c r="H188" s="13" t="s">
        <v>361</v>
      </c>
      <c r="I188" s="3"/>
    </row>
    <row r="189" spans="1:9" ht="78.75" x14ac:dyDescent="0.25">
      <c r="A189" s="27" t="s">
        <v>203</v>
      </c>
      <c r="B189" s="35" t="s">
        <v>204</v>
      </c>
      <c r="C189" s="34">
        <f>C190</f>
        <v>0</v>
      </c>
      <c r="D189" s="34">
        <f t="shared" si="82"/>
        <v>83703.8</v>
      </c>
      <c r="E189" s="34">
        <f t="shared" si="82"/>
        <v>83712.7</v>
      </c>
      <c r="F189" s="11" t="s">
        <v>121</v>
      </c>
      <c r="G189" s="11">
        <f t="shared" si="81"/>
        <v>100.01063273113049</v>
      </c>
      <c r="H189" s="24"/>
      <c r="I189" s="3"/>
    </row>
    <row r="190" spans="1:9" ht="31.5" x14ac:dyDescent="0.25">
      <c r="A190" s="27" t="s">
        <v>72</v>
      </c>
      <c r="B190" s="35" t="s">
        <v>146</v>
      </c>
      <c r="C190" s="34">
        <f>C191+C192</f>
        <v>0</v>
      </c>
      <c r="D190" s="34">
        <f t="shared" ref="D190:E190" si="83">D191+D192</f>
        <v>83703.8</v>
      </c>
      <c r="E190" s="34">
        <f t="shared" si="83"/>
        <v>83712.7</v>
      </c>
      <c r="F190" s="11" t="s">
        <v>121</v>
      </c>
      <c r="G190" s="11">
        <f t="shared" si="81"/>
        <v>100.01063273113049</v>
      </c>
      <c r="H190" s="24"/>
      <c r="I190" s="3"/>
    </row>
    <row r="191" spans="1:9" ht="31.5" x14ac:dyDescent="0.25">
      <c r="A191" s="27" t="s">
        <v>33</v>
      </c>
      <c r="B191" s="35" t="s">
        <v>354</v>
      </c>
      <c r="C191" s="34">
        <v>0</v>
      </c>
      <c r="D191" s="34">
        <v>46.6</v>
      </c>
      <c r="E191" s="34">
        <v>55.5</v>
      </c>
      <c r="F191" s="11" t="s">
        <v>121</v>
      </c>
      <c r="G191" s="11">
        <f t="shared" si="81"/>
        <v>119.09871244635193</v>
      </c>
      <c r="H191" s="24"/>
      <c r="I191" s="3"/>
    </row>
    <row r="192" spans="1:9" ht="31.5" x14ac:dyDescent="0.25">
      <c r="A192" s="10" t="s">
        <v>378</v>
      </c>
      <c r="B192" s="35" t="s">
        <v>379</v>
      </c>
      <c r="C192" s="34">
        <v>0</v>
      </c>
      <c r="D192" s="34">
        <v>83657.2</v>
      </c>
      <c r="E192" s="34">
        <v>83657.2</v>
      </c>
      <c r="F192" s="11" t="s">
        <v>121</v>
      </c>
      <c r="G192" s="11">
        <f t="shared" si="81"/>
        <v>100</v>
      </c>
      <c r="H192" s="24"/>
      <c r="I192" s="3"/>
    </row>
    <row r="193" spans="1:9" ht="110.25" x14ac:dyDescent="0.25">
      <c r="A193" s="27" t="s">
        <v>340</v>
      </c>
      <c r="B193" s="35" t="s">
        <v>114</v>
      </c>
      <c r="C193" s="34">
        <f>C194</f>
        <v>0</v>
      </c>
      <c r="D193" s="34">
        <f>D194</f>
        <v>-84587.7</v>
      </c>
      <c r="E193" s="34">
        <f t="shared" ref="D193:E194" si="84">E194</f>
        <v>-84587.7</v>
      </c>
      <c r="F193" s="11" t="s">
        <v>121</v>
      </c>
      <c r="G193" s="11">
        <f t="shared" si="81"/>
        <v>100</v>
      </c>
      <c r="H193" s="13" t="s">
        <v>363</v>
      </c>
      <c r="I193" s="3"/>
    </row>
    <row r="194" spans="1:9" ht="47.25" x14ac:dyDescent="0.25">
      <c r="A194" s="27" t="s">
        <v>34</v>
      </c>
      <c r="B194" s="35" t="s">
        <v>147</v>
      </c>
      <c r="C194" s="34">
        <f>C195</f>
        <v>0</v>
      </c>
      <c r="D194" s="34">
        <f t="shared" si="84"/>
        <v>-84587.7</v>
      </c>
      <c r="E194" s="34">
        <f t="shared" si="84"/>
        <v>-84587.7</v>
      </c>
      <c r="F194" s="11" t="s">
        <v>121</v>
      </c>
      <c r="G194" s="11">
        <f t="shared" si="81"/>
        <v>100</v>
      </c>
      <c r="H194" s="24"/>
      <c r="I194" s="3"/>
    </row>
    <row r="195" spans="1:9" ht="47.25" x14ac:dyDescent="0.25">
      <c r="A195" s="27" t="s">
        <v>205</v>
      </c>
      <c r="B195" s="35" t="s">
        <v>206</v>
      </c>
      <c r="C195" s="34">
        <v>0</v>
      </c>
      <c r="D195" s="34">
        <v>-84587.7</v>
      </c>
      <c r="E195" s="34">
        <v>-84587.7</v>
      </c>
      <c r="F195" s="11" t="s">
        <v>121</v>
      </c>
      <c r="G195" s="11">
        <f t="shared" si="81"/>
        <v>100</v>
      </c>
      <c r="H195" s="24"/>
      <c r="I195" s="3"/>
    </row>
    <row r="196" spans="1:9" x14ac:dyDescent="0.25">
      <c r="A196" s="37" t="s">
        <v>35</v>
      </c>
      <c r="B196" s="8"/>
      <c r="C196" s="34">
        <f>C6+C133</f>
        <v>2432269.6</v>
      </c>
      <c r="D196" s="34">
        <f>SUM(D6+D133)</f>
        <v>3755481.5999999996</v>
      </c>
      <c r="E196" s="34">
        <f>SUM(E6+E133)</f>
        <v>3553295.5</v>
      </c>
      <c r="F196" s="11">
        <f t="shared" ref="F196" si="85">E196/C196*100</f>
        <v>146.08970568065317</v>
      </c>
      <c r="G196" s="11">
        <f t="shared" si="81"/>
        <v>94.61624043105418</v>
      </c>
      <c r="H196" s="24"/>
    </row>
  </sheetData>
  <mergeCells count="8">
    <mergeCell ref="A1:H1"/>
    <mergeCell ref="A2:H2"/>
    <mergeCell ref="A3:A4"/>
    <mergeCell ref="B3:B4"/>
    <mergeCell ref="C3:D3"/>
    <mergeCell ref="E3:E4"/>
    <mergeCell ref="F3:G3"/>
    <mergeCell ref="H3:H4"/>
  </mergeCells>
  <pageMargins left="0.7" right="0.7" top="0.75" bottom="0.75" header="0.3" footer="0.3"/>
  <pageSetup paperSize="9" scale="57" fitToHeight="0" orientation="landscape" horizontalDpi="4294967295" verticalDpi="4294967295" r:id="rId1"/>
  <headerFooter differentFirst="1">
    <oddHeader>&amp;C&amp;P</oddHeader>
    <firstHeader xml:space="preserve">&amp;C
</firstHeader>
  </headerFooter>
  <rowBreaks count="13" manualBreakCount="13">
    <brk id="15" max="7" man="1"/>
    <brk id="27" max="7" man="1"/>
    <brk id="45" max="7" man="1"/>
    <brk id="59" max="7" man="1"/>
    <brk id="71" max="7" man="1"/>
    <brk id="87" max="7" man="1"/>
    <brk id="103" max="7" man="1"/>
    <brk id="114" max="7" man="1"/>
    <brk id="122" max="7" man="1"/>
    <brk id="132" max="7" man="1"/>
    <brk id="155" max="7" man="1"/>
    <brk id="172" max="7" man="1"/>
    <brk id="188"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 2022</vt:lpstr>
      <vt:lpstr>'Доходы 2022'!Заголовки_для_печати</vt:lpstr>
      <vt:lpstr>'Доходы 2022'!Область_печати</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pastuh</dc:creator>
  <cp:lastModifiedBy>Елена В. Петрушенко</cp:lastModifiedBy>
  <cp:lastPrinted>2023-04-12T01:31:37Z</cp:lastPrinted>
  <dcterms:created xsi:type="dcterms:W3CDTF">2017-04-14T00:11:14Z</dcterms:created>
  <dcterms:modified xsi:type="dcterms:W3CDTF">2023-04-24T23:09:18Z</dcterms:modified>
</cp:coreProperties>
</file>