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2-2024\ОТЧЕТЫ ОБ ИСПОЛНЕНИИ БЮДЖЕТА\Годовой отчет за 2022 год\Годовой отчет на сайт\Дополнительный материал по открытому бюджету\"/>
    </mc:Choice>
  </mc:AlternateContent>
  <xr:revisionPtr revIDLastSave="0" documentId="13_ncr:1_{66345AE0-2986-45AF-BADC-A943084ED1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 на 2022 год" sheetId="5" r:id="rId1"/>
  </sheets>
  <definedNames>
    <definedName name="_xlnm.Print_Titles" localSheetId="0">'Доходы на 2022 год'!$8:$8</definedName>
    <definedName name="_xlnm.Print_Area" localSheetId="0">'Доходы на 2022 год'!$A$1:$I$58</definedName>
  </definedNames>
  <calcPr calcId="191029"/>
</workbook>
</file>

<file path=xl/calcChain.xml><?xml version="1.0" encoding="utf-8"?>
<calcChain xmlns="http://schemas.openxmlformats.org/spreadsheetml/2006/main">
  <c r="H40" i="5" l="1"/>
  <c r="I11" i="5" l="1"/>
  <c r="G11" i="5"/>
  <c r="E13" i="5"/>
  <c r="E12" i="5" s="1"/>
  <c r="E11" i="5"/>
  <c r="E10" i="5" s="1"/>
  <c r="D39" i="5"/>
  <c r="I29" i="5" l="1"/>
  <c r="H28" i="5"/>
  <c r="G29" i="5"/>
  <c r="F28" i="5"/>
  <c r="D28" i="5"/>
  <c r="E29" i="5"/>
  <c r="H47" i="5"/>
  <c r="H27" i="5" l="1"/>
  <c r="F27" i="5"/>
  <c r="H39" i="5"/>
  <c r="I43" i="5"/>
  <c r="C39" i="5"/>
  <c r="E43" i="5"/>
  <c r="G43" i="5"/>
  <c r="D27" i="5" l="1"/>
  <c r="C28" i="5"/>
  <c r="C27" i="5" s="1"/>
  <c r="I17" i="5"/>
  <c r="G57" i="5"/>
  <c r="G55" i="5"/>
  <c r="G53" i="5"/>
  <c r="G51" i="5"/>
  <c r="G50" i="5"/>
  <c r="G49" i="5"/>
  <c r="G48" i="5"/>
  <c r="G45" i="5"/>
  <c r="G44" i="5"/>
  <c r="G42" i="5"/>
  <c r="G41" i="5"/>
  <c r="G40" i="5"/>
  <c r="G38" i="5"/>
  <c r="G37" i="5"/>
  <c r="G35" i="5"/>
  <c r="G34" i="5"/>
  <c r="G32" i="5"/>
  <c r="G30" i="5"/>
  <c r="G26" i="5"/>
  <c r="G25" i="5"/>
  <c r="G23" i="5"/>
  <c r="G22" i="5"/>
  <c r="G21" i="5"/>
  <c r="G20" i="5"/>
  <c r="G18" i="5"/>
  <c r="G17" i="5"/>
  <c r="G16" i="5"/>
  <c r="G15" i="5"/>
  <c r="G13" i="5"/>
  <c r="I20" i="5"/>
  <c r="I13" i="5"/>
  <c r="E57" i="5"/>
  <c r="E56" i="5" s="1"/>
  <c r="E55" i="5"/>
  <c r="E54" i="5" s="1"/>
  <c r="E53" i="5"/>
  <c r="E52" i="5" s="1"/>
  <c r="E51" i="5"/>
  <c r="E50" i="5"/>
  <c r="E49" i="5"/>
  <c r="E48" i="5"/>
  <c r="E45" i="5"/>
  <c r="E44" i="5"/>
  <c r="E42" i="5"/>
  <c r="E41" i="5"/>
  <c r="E40" i="5"/>
  <c r="E38" i="5"/>
  <c r="E37" i="5"/>
  <c r="E35" i="5"/>
  <c r="E34" i="5"/>
  <c r="E32" i="5"/>
  <c r="E31" i="5" s="1"/>
  <c r="E30" i="5"/>
  <c r="E28" i="5"/>
  <c r="E26" i="5"/>
  <c r="E23" i="5"/>
  <c r="E22" i="5"/>
  <c r="E21" i="5"/>
  <c r="E20" i="5"/>
  <c r="E18" i="5"/>
  <c r="E17" i="5"/>
  <c r="E16" i="5"/>
  <c r="E15" i="5"/>
  <c r="H56" i="5"/>
  <c r="F56" i="5"/>
  <c r="D56" i="5"/>
  <c r="H54" i="5"/>
  <c r="F54" i="5"/>
  <c r="D54" i="5"/>
  <c r="H52" i="5"/>
  <c r="F52" i="5"/>
  <c r="D52" i="5"/>
  <c r="F47" i="5"/>
  <c r="D47" i="5"/>
  <c r="H36" i="5"/>
  <c r="F36" i="5"/>
  <c r="D36" i="5"/>
  <c r="H33" i="5"/>
  <c r="F33" i="5"/>
  <c r="D33" i="5"/>
  <c r="H31" i="5"/>
  <c r="F31" i="5"/>
  <c r="D31" i="5"/>
  <c r="H24" i="5"/>
  <c r="F24" i="5"/>
  <c r="D24" i="5"/>
  <c r="H19" i="5"/>
  <c r="F19" i="5"/>
  <c r="D19" i="5"/>
  <c r="H14" i="5"/>
  <c r="F14" i="5"/>
  <c r="D14" i="5"/>
  <c r="H12" i="5"/>
  <c r="F12" i="5"/>
  <c r="D12" i="5"/>
  <c r="H10" i="5"/>
  <c r="F10" i="5"/>
  <c r="D10" i="5"/>
  <c r="C47" i="5"/>
  <c r="C36" i="5"/>
  <c r="C33" i="5"/>
  <c r="C19" i="5"/>
  <c r="C14" i="5"/>
  <c r="E25" i="5"/>
  <c r="E27" i="5" l="1"/>
  <c r="H9" i="5"/>
  <c r="D9" i="5"/>
  <c r="G28" i="5"/>
  <c r="G27" i="5" s="1"/>
  <c r="E39" i="5"/>
  <c r="E14" i="5"/>
  <c r="F46" i="5"/>
  <c r="D46" i="5"/>
  <c r="E47" i="5"/>
  <c r="E46" i="5" s="1"/>
  <c r="E36" i="5"/>
  <c r="E33" i="5"/>
  <c r="E24" i="5"/>
  <c r="E19" i="5"/>
  <c r="H46" i="5"/>
  <c r="I23" i="5"/>
  <c r="I22" i="5"/>
  <c r="I45" i="5"/>
  <c r="E9" i="5" l="1"/>
  <c r="E58" i="5" s="1"/>
  <c r="H58" i="5"/>
  <c r="D58" i="5"/>
  <c r="I44" i="5"/>
  <c r="F39" i="5"/>
  <c r="F9" i="5" l="1"/>
  <c r="F58" i="5" s="1"/>
  <c r="C56" i="5"/>
  <c r="C54" i="5"/>
  <c r="C52" i="5"/>
  <c r="C46" i="5" l="1"/>
  <c r="C24" i="5"/>
  <c r="I15" i="5" l="1"/>
  <c r="I57" i="5"/>
  <c r="I56" i="5" s="1"/>
  <c r="I55" i="5"/>
  <c r="I54" i="5" s="1"/>
  <c r="I53" i="5"/>
  <c r="I52" i="5" s="1"/>
  <c r="I50" i="5"/>
  <c r="I49" i="5"/>
  <c r="I42" i="5"/>
  <c r="I41" i="5"/>
  <c r="I40" i="5"/>
  <c r="I26" i="5"/>
  <c r="I25" i="5"/>
  <c r="G33" i="5"/>
  <c r="G56" i="5"/>
  <c r="G54" i="5"/>
  <c r="G52" i="5"/>
  <c r="G12" i="5"/>
  <c r="G10" i="5"/>
  <c r="I24" i="5" l="1"/>
  <c r="G47" i="5"/>
  <c r="G46" i="5" s="1"/>
  <c r="I39" i="5"/>
  <c r="G36" i="5"/>
  <c r="G39" i="5"/>
  <c r="G24" i="5"/>
  <c r="G14" i="5"/>
  <c r="I32" i="5"/>
  <c r="I31" i="5" s="1"/>
  <c r="I18" i="5"/>
  <c r="I38" i="5"/>
  <c r="I35" i="5"/>
  <c r="I16" i="5"/>
  <c r="G31" i="5"/>
  <c r="I30" i="5"/>
  <c r="I48" i="5"/>
  <c r="G19" i="5"/>
  <c r="I37" i="5"/>
  <c r="I51" i="5"/>
  <c r="I21" i="5"/>
  <c r="I19" i="5" s="1"/>
  <c r="C31" i="5"/>
  <c r="C12" i="5"/>
  <c r="C10" i="5"/>
  <c r="C9" i="5" l="1"/>
  <c r="C58" i="5" s="1"/>
  <c r="G9" i="5"/>
  <c r="G58" i="5" s="1"/>
  <c r="I36" i="5"/>
  <c r="I47" i="5"/>
  <c r="I46" i="5" s="1"/>
  <c r="I10" i="5"/>
  <c r="I28" i="5"/>
  <c r="I27" i="5" s="1"/>
  <c r="I12" i="5"/>
  <c r="I34" i="5"/>
  <c r="I33" i="5" s="1"/>
  <c r="I14" i="5"/>
  <c r="I9" i="5" l="1"/>
  <c r="I58" i="5" s="1"/>
</calcChain>
</file>

<file path=xl/sharedStrings.xml><?xml version="1.0" encoding="utf-8"?>
<sst xmlns="http://schemas.openxmlformats.org/spreadsheetml/2006/main" count="120" uniqueCount="118">
  <si>
    <t>НАЛОГОВЫЕ И НЕНАЛОГОВЫЕ ДОХОДЫ</t>
  </si>
  <si>
    <t>НАЛОГИ НА ПРИБЫЛЬ, ДОХОДЫ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</si>
  <si>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</si>
  <si>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</si>
  <si>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</si>
  <si>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</si>
  <si>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</si>
  <si>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</si>
  <si>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</si>
  <si>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</si>
  <si>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</si>
  <si>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</si>
  <si>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</si>
  <si>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</si>
  <si>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</si>
  <si>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ШТРАФЫ, САНКЦИИ, ВОЗМЕЩЕНИЕ УЩЕРБА</t>
  </si>
  <si>
    <t xml:space="preserve">БЕЗВОЗМЕЗДНЫЕ ПОСТУПЛЕНИЯ </t>
  </si>
  <si>
    <t>Иные межбюджетные трансферты</t>
  </si>
  <si>
    <t>ИТОГО ДОХОДОВ</t>
  </si>
  <si>
    <t>Налог на доходы физических лиц</t>
  </si>
  <si>
    <t>Транспортный налог</t>
  </si>
  <si>
    <t>Земельный налог</t>
  </si>
  <si>
    <t>Государственная пошлина по делам, рассматриваемым в судах общей юрисдикции, мировыми судьями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</si>
  <si>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</si>
  <si>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</si>
  <si>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</si>
  <si>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</si>
  <si>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 xml:space="preserve">Доходы от компенсации затрат государства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</si>
  <si>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</si>
  <si>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</si>
  <si>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</si>
  <si>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</si>
  <si>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</si>
  <si>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1 00 00000 00</t>
  </si>
  <si>
    <t xml:space="preserve"> 1 01 00000 00 </t>
  </si>
  <si>
    <t>1 01 02000 01</t>
  </si>
  <si>
    <t xml:space="preserve">1 03 00000 00 </t>
  </si>
  <si>
    <t xml:space="preserve">1 03 02000 01 </t>
  </si>
  <si>
    <t xml:space="preserve">1 05 02000 02 </t>
  </si>
  <si>
    <t>1 05 03000 01</t>
  </si>
  <si>
    <t>1 05 04000 02</t>
  </si>
  <si>
    <t>1 06 00000 00</t>
  </si>
  <si>
    <t xml:space="preserve">1 06 02000 02 </t>
  </si>
  <si>
    <t xml:space="preserve">1 08 00000 00 </t>
  </si>
  <si>
    <t xml:space="preserve">1 08 03000 01 </t>
  </si>
  <si>
    <t xml:space="preserve">1 11 00000 00 </t>
  </si>
  <si>
    <t xml:space="preserve"> 1 12 01000 01 </t>
  </si>
  <si>
    <t>1 13 00000 00</t>
  </si>
  <si>
    <t>1 16 00000 00</t>
  </si>
  <si>
    <t>2 00 00000 00</t>
  </si>
  <si>
    <t>2 02 00000 00</t>
  </si>
  <si>
    <t>2 07 00000 00</t>
  </si>
  <si>
    <t xml:space="preserve">2 07 04000 04 </t>
  </si>
  <si>
    <t>2 18 00000 00</t>
  </si>
  <si>
    <t>2 19 00000 00</t>
  </si>
  <si>
    <t>1 12 00000 00</t>
  </si>
  <si>
    <t>Наименование показателя</t>
  </si>
  <si>
    <t>Безвозмездные поступления от других бюджетов бюджетной системы Российской Федерации</t>
  </si>
  <si>
    <t>Уточненный план</t>
  </si>
  <si>
    <t>изменение 1</t>
  </si>
  <si>
    <t>изменение 2</t>
  </si>
  <si>
    <t>5=4-3</t>
  </si>
  <si>
    <t>7=6-4</t>
  </si>
  <si>
    <t xml:space="preserve">Отклонение </t>
  </si>
  <si>
    <t xml:space="preserve">Сведения об изменениях, вносимых в решение о бюджете муниципального образования "Городской округ Ногликский", </t>
  </si>
  <si>
    <t>1 05 00000 00</t>
  </si>
  <si>
    <t xml:space="preserve"> 1 05 01000 00 </t>
  </si>
  <si>
    <t>1 06 01000 00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</si>
  <si>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</si>
  <si>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1 08 07000 01 </t>
  </si>
  <si>
    <t>1 11 05000 00</t>
  </si>
  <si>
    <t>1 11 09000 00</t>
  </si>
  <si>
    <t>Плата за негативное воздействие на окружающую среду</t>
  </si>
  <si>
    <t>1 13 01000 00</t>
  </si>
  <si>
    <t xml:space="preserve">1 13 02000 00 </t>
  </si>
  <si>
    <t>1 14 00000 00</t>
  </si>
  <si>
    <t>1 14 02000 00</t>
  </si>
  <si>
    <t>1 14 06000 00</t>
  </si>
  <si>
    <t xml:space="preserve">2 02 10000 00 </t>
  </si>
  <si>
    <t>2 02 20000 00</t>
  </si>
  <si>
    <t xml:space="preserve">2 02 30000 00 </t>
  </si>
  <si>
    <t>2 02 40000 00</t>
  </si>
  <si>
    <t>Прочие безвозмездные поступления</t>
  </si>
  <si>
    <t>тыс. рублей</t>
  </si>
  <si>
    <t xml:space="preserve">Код бюджетной классификации </t>
  </si>
  <si>
    <t>Административные штрафы, установленные Кодексом Российской Федерации об административных правонарушениях</t>
  </si>
  <si>
    <t xml:space="preserve">1 16 01000 01 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</si>
  <si>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</si>
  <si>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</si>
  <si>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</si>
  <si>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1 16 07000 00</t>
  </si>
  <si>
    <t>Платежи в целях возмещения причиненного ущерба (убытков)</t>
  </si>
  <si>
    <t>1 16 10000 00</t>
  </si>
  <si>
    <t>Первоначальный план</t>
  </si>
  <si>
    <t>1 06 04000 02</t>
  </si>
  <si>
    <t xml:space="preserve">1 06 06000 00 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</si>
  <si>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</si>
  <si>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ОТСТАТКОВ СУБСИДИЙ, СУБВЕНЦИЙ И ИНЫХ МЕЖБЮДЖЕТНЫХ ТРАНСФЕРТОВ, ИМЕЮЩИХ ЦЕЛЕВОЕ НАЗНАЧЕНИЕ, ПРОШЛЫХ ЛЕТ</t>
  </si>
  <si>
    <t>1 16 11000 01</t>
  </si>
  <si>
    <t>Платежи, уплачиваемые в целях возмещения вреда</t>
  </si>
  <si>
    <t>К отчету об исполнении бюджета МО "Городской округ Ногликский" за 2022 год</t>
  </si>
  <si>
    <t>по доходам  бюджета на 2022 год</t>
  </si>
  <si>
    <t>изменение 3</t>
  </si>
  <si>
    <t>Решение Собрания от 09.12.2021 №186 № 98</t>
  </si>
  <si>
    <t xml:space="preserve">Решение Собрания от 14.04.2022 №210 </t>
  </si>
  <si>
    <t xml:space="preserve">Решение Собрания от 19.07.2022 №228 </t>
  </si>
  <si>
    <t>Решение Собрания от 08.12.2022 №238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</si>
  <si>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</si>
  <si>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1 16 09000 00</t>
  </si>
  <si>
    <t xml:space="preserve">Плата по соглашениям об установлении сервитута в отношении земельных участков, находящихся в федеральной или муниципальной собственности </t>
  </si>
  <si>
    <t>1 11 05300 00</t>
  </si>
  <si>
    <t>Прочие безвозмездные поступления в бюджеты городских округов</t>
  </si>
  <si>
    <t>НАЛОГИ НА ТОВАРЫ (РАБОТЫ, УСЛУГИ), РЕАЛИЗУЕМЫЕ НА ТЕРРИТОРИИ РОССИЙСКОЙ ФЕДЕРАЦИИ</t>
  </si>
  <si>
    <t>Доходы бюджетов городских округов от возврата организациями остатков субсидий прошлых лет</t>
  </si>
  <si>
    <t>2 18 04000 04</t>
  </si>
  <si>
    <t>2 19 60010 04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</si>
  <si>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</si>
  <si>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9=8-6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</si>
</sst>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 Cyr"/>
      <family val="2"/>
    </font>
    <font>
      <sz val="10"/>
      <color rgb="FFFFFFFF"/>
      <name val="Arial Cyr"/>
      <family val="2"/>
    </font>
    <font>
      <sz val="12"/>
      <color rgb="FF000000"/>
      <name val="Times New Roman"/>
      <family val="2"/>
    </font>
    <font>
      <sz val="11"/>
      <name val="Calibri"/>
      <family val="2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0" borderId="0"/>
    <xf numFmtId="0" fontId="2" fillId="0" borderId="0"/>
    <xf numFmtId="0" fontId="2" fillId="0" borderId="0"/>
    <xf numFmtId="49" fontId="3" fillId="0" borderId="4">
      <alignment vertical="top" wrapText="1"/>
    </xf>
    <xf numFmtId="4" fontId="3" fillId="0" borderId="4">
      <alignment horizontal="right" vertical="top" shrinkToFit="1"/>
    </xf>
    <xf numFmtId="0" fontId="4" fillId="0" borderId="5"/>
    <xf numFmtId="0" fontId="4" fillId="0" borderId="0"/>
    <xf numFmtId="0" fontId="3" fillId="0" borderId="0"/>
    <xf numFmtId="0" fontId="4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right" vertical="center" wrapText="1"/>
    </xf>
    <xf numFmtId="0" fontId="5" fillId="0" borderId="0"/>
    <xf numFmtId="0" fontId="5" fillId="0" borderId="0"/>
    <xf numFmtId="0" fontId="2" fillId="0" borderId="0"/>
    <xf numFmtId="0" fontId="6" fillId="2" borderId="0"/>
    <xf numFmtId="0" fontId="7" fillId="0" borderId="0">
      <alignment horizontal="left" shrinkToFit="1"/>
    </xf>
    <xf numFmtId="0" fontId="5" fillId="0" borderId="0">
      <alignment horizontal="left" vertical="center" wrapText="1"/>
    </xf>
    <xf numFmtId="0" fontId="5" fillId="0" borderId="0">
      <alignment horizontal="center" vertical="center" shrinkToFit="1"/>
    </xf>
    <xf numFmtId="0" fontId="8" fillId="0" borderId="0">
      <alignment horizontal="center" vertical="center" shrinkToFit="1"/>
    </xf>
    <xf numFmtId="0" fontId="5" fillId="0" borderId="0"/>
    <xf numFmtId="0" fontId="6" fillId="0" borderId="0">
      <alignment horizontal="center" vertical="center" wrapText="1"/>
    </xf>
    <xf numFmtId="0" fontId="6" fillId="0" borderId="0"/>
    <xf numFmtId="0" fontId="6" fillId="2" borderId="6"/>
    <xf numFmtId="0" fontId="7" fillId="0" borderId="7">
      <alignment horizontal="left" shrinkToFit="1"/>
    </xf>
    <xf numFmtId="0" fontId="6" fillId="0" borderId="4">
      <alignment horizontal="center" vertical="center" wrapText="1"/>
    </xf>
    <xf numFmtId="0" fontId="6" fillId="0" borderId="5"/>
    <xf numFmtId="0" fontId="7" fillId="0" borderId="7"/>
    <xf numFmtId="0" fontId="6" fillId="0" borderId="7"/>
    <xf numFmtId="0" fontId="6" fillId="2" borderId="8"/>
    <xf numFmtId="0" fontId="6" fillId="2" borderId="9"/>
    <xf numFmtId="0" fontId="5" fillId="0" borderId="0">
      <alignment horizontal="left" wrapText="1"/>
    </xf>
    <xf numFmtId="0" fontId="6" fillId="0" borderId="0">
      <alignment horizontal="left" wrapText="1"/>
    </xf>
    <xf numFmtId="49" fontId="7" fillId="0" borderId="7">
      <alignment horizontal="center" vertical="center" shrinkToFit="1"/>
    </xf>
    <xf numFmtId="49" fontId="6" fillId="0" borderId="4">
      <alignment vertical="top" wrapText="1"/>
    </xf>
    <xf numFmtId="4" fontId="6" fillId="0" borderId="4">
      <alignment horizontal="right" vertical="top" shrinkToFit="1"/>
    </xf>
    <xf numFmtId="49" fontId="6" fillId="2" borderId="0"/>
    <xf numFmtId="49" fontId="6" fillId="2" borderId="8"/>
    <xf numFmtId="0" fontId="5" fillId="0" borderId="5"/>
    <xf numFmtId="49" fontId="6" fillId="2" borderId="9"/>
    <xf numFmtId="49" fontId="6" fillId="2" borderId="6"/>
    <xf numFmtId="0" fontId="9" fillId="0" borderId="0"/>
  </cellStyleXfs>
  <cellXfs count="50">
    <xf numFmtId="0" fontId="0" fillId="0" borderId="0" xfId="0"/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0" fillId="0" borderId="1" xfId="1" applyFont="1" applyBorder="1" applyAlignment="1">
      <alignment horizontal="center" vertical="top"/>
    </xf>
    <xf numFmtId="1" fontId="10" fillId="0" borderId="1" xfId="0" applyNumberFormat="1" applyFont="1" applyBorder="1" applyAlignment="1">
      <alignment horizontal="center" vertical="top"/>
    </xf>
    <xf numFmtId="1" fontId="10" fillId="0" borderId="2" xfId="0" applyNumberFormat="1" applyFont="1" applyBorder="1" applyAlignment="1">
      <alignment horizontal="center" vertical="top"/>
    </xf>
    <xf numFmtId="165" fontId="10" fillId="0" borderId="1" xfId="0" applyNumberFormat="1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5" fontId="11" fillId="0" borderId="0" xfId="0" applyNumberFormat="1" applyFont="1" applyAlignment="1">
      <alignment vertical="top"/>
    </xf>
    <xf numFmtId="165" fontId="11" fillId="0" borderId="0" xfId="0" applyNumberFormat="1" applyFont="1" applyAlignment="1">
      <alignment horizontal="right" vertical="top"/>
    </xf>
    <xf numFmtId="0" fontId="10" fillId="0" borderId="1" xfId="1" applyFont="1" applyBorder="1" applyAlignment="1">
      <alignment horizontal="justify" vertical="top" wrapText="1"/>
    </xf>
    <xf numFmtId="165" fontId="10" fillId="0" borderId="1" xfId="1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top"/>
    </xf>
    <xf numFmtId="0" fontId="12" fillId="0" borderId="1" xfId="1" applyFont="1" applyBorder="1" applyAlignment="1">
      <alignment horizontal="justify" vertical="top"/>
    </xf>
    <xf numFmtId="0" fontId="12" fillId="0" borderId="1" xfId="1" applyFont="1" applyBorder="1" applyAlignment="1">
      <alignment horizontal="center" vertical="top"/>
    </xf>
    <xf numFmtId="165" fontId="12" fillId="0" borderId="1" xfId="1" applyNumberFormat="1" applyFont="1" applyBorder="1" applyAlignment="1">
      <alignment horizontal="right" vertical="top"/>
    </xf>
    <xf numFmtId="165" fontId="10" fillId="0" borderId="1" xfId="0" applyNumberFormat="1" applyFont="1" applyBorder="1" applyAlignment="1" applyProtection="1">
      <alignment horizontal="right" vertical="top"/>
      <protection locked="0"/>
    </xf>
    <xf numFmtId="0" fontId="12" fillId="0" borderId="1" xfId="1" applyFont="1" applyBorder="1" applyAlignment="1">
      <alignment horizontal="justify" vertical="top" wrapText="1"/>
    </xf>
    <xf numFmtId="0" fontId="10" fillId="0" borderId="1" xfId="27" applyFont="1" applyBorder="1" applyAlignment="1" applyProtection="1">
      <alignment horizontal="justify" vertical="top" wrapText="1"/>
      <protection locked="0"/>
    </xf>
    <xf numFmtId="0" fontId="10" fillId="0" borderId="1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justify" vertical="top" wrapText="1"/>
    </xf>
    <xf numFmtId="0" fontId="13" fillId="0" borderId="1" xfId="1" applyFont="1" applyBorder="1" applyAlignment="1">
      <alignment horizontal="center" vertical="top"/>
    </xf>
    <xf numFmtId="165" fontId="13" fillId="0" borderId="1" xfId="1" applyNumberFormat="1" applyFont="1" applyBorder="1" applyAlignment="1">
      <alignment horizontal="right" vertical="top"/>
    </xf>
    <xf numFmtId="49" fontId="10" fillId="0" borderId="1" xfId="1" applyNumberFormat="1" applyFont="1" applyBorder="1" applyAlignment="1">
      <alignment horizontal="center" vertical="top"/>
    </xf>
    <xf numFmtId="165" fontId="14" fillId="0" borderId="1" xfId="1" applyNumberFormat="1" applyFont="1" applyBorder="1" applyAlignment="1">
      <alignment horizontal="right" vertical="top"/>
    </xf>
    <xf numFmtId="0" fontId="16" fillId="0" borderId="1" xfId="0" applyFont="1" applyBorder="1" applyAlignment="1">
      <alignment horizontal="justify" vertical="top" wrapText="1"/>
    </xf>
    <xf numFmtId="0" fontId="10" fillId="0" borderId="1" xfId="0" applyFont="1" applyBorder="1" applyAlignment="1" applyProtection="1">
      <alignment horizontal="justify" vertical="top" wrapText="1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17" fillId="0" borderId="0" xfId="0" applyFont="1" applyAlignment="1">
      <alignment vertical="top"/>
    </xf>
    <xf numFmtId="0" fontId="10" fillId="0" borderId="1" xfId="28" applyFont="1" applyBorder="1" applyAlignment="1">
      <alignment horizontal="justify" vertical="top" wrapText="1"/>
    </xf>
    <xf numFmtId="0" fontId="13" fillId="0" borderId="10" xfId="1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3" fillId="0" borderId="1" xfId="1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10" fillId="0" borderId="3" xfId="1" applyFont="1" applyBorder="1" applyAlignment="1">
      <alignment horizontal="justify" vertical="top" wrapText="1"/>
    </xf>
    <xf numFmtId="0" fontId="10" fillId="0" borderId="1" xfId="1" applyFont="1" applyBorder="1" applyAlignment="1">
      <alignment horizontal="justify" vertical="top"/>
    </xf>
    <xf numFmtId="0" fontId="11" fillId="0" borderId="0" xfId="0" applyFont="1" applyAlignment="1">
      <alignment horizontal="justify" vertical="top"/>
    </xf>
    <xf numFmtId="0" fontId="10" fillId="0" borderId="1" xfId="0" applyFont="1" applyBorder="1" applyAlignment="1">
      <alignment horizontal="left" vertical="top" wrapText="1"/>
    </xf>
    <xf numFmtId="0" fontId="10" fillId="0" borderId="3" xfId="1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center" vertical="top" wrapText="1"/>
    </xf>
    <xf numFmtId="0" fontId="10" fillId="0" borderId="12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</cellXfs>
  <cellStyles count="42">
    <cellStyle name="br" xfId="2" xr:uid="{00000000-0005-0000-0000-000000000000}"/>
    <cellStyle name="col" xfId="3" xr:uid="{00000000-0005-0000-0000-000001000000}"/>
    <cellStyle name="st31" xfId="4" xr:uid="{00000000-0005-0000-0000-000002000000}"/>
    <cellStyle name="st32" xfId="5" xr:uid="{00000000-0005-0000-0000-000003000000}"/>
    <cellStyle name="st33" xfId="6" xr:uid="{00000000-0005-0000-0000-000004000000}"/>
    <cellStyle name="st34" xfId="7" xr:uid="{00000000-0005-0000-0000-000005000000}"/>
    <cellStyle name="st35" xfId="8" xr:uid="{00000000-0005-0000-0000-000006000000}"/>
    <cellStyle name="st36" xfId="9" xr:uid="{00000000-0005-0000-0000-000007000000}"/>
    <cellStyle name="st37" xfId="10" xr:uid="{00000000-0005-0000-0000-000008000000}"/>
    <cellStyle name="st38" xfId="11" xr:uid="{00000000-0005-0000-0000-000009000000}"/>
    <cellStyle name="style0" xfId="12" xr:uid="{00000000-0005-0000-0000-00000A000000}"/>
    <cellStyle name="td" xfId="13" xr:uid="{00000000-0005-0000-0000-00000B000000}"/>
    <cellStyle name="tr" xfId="14" xr:uid="{00000000-0005-0000-0000-00000C000000}"/>
    <cellStyle name="xl21" xfId="15" xr:uid="{00000000-0005-0000-0000-00000D000000}"/>
    <cellStyle name="xl22" xfId="16" xr:uid="{00000000-0005-0000-0000-00000E000000}"/>
    <cellStyle name="xl23" xfId="17" xr:uid="{00000000-0005-0000-0000-00000F000000}"/>
    <cellStyle name="xl24" xfId="18" xr:uid="{00000000-0005-0000-0000-000010000000}"/>
    <cellStyle name="xl25" xfId="19" xr:uid="{00000000-0005-0000-0000-000011000000}"/>
    <cellStyle name="xl26" xfId="20" xr:uid="{00000000-0005-0000-0000-000012000000}"/>
    <cellStyle name="xl27" xfId="21" xr:uid="{00000000-0005-0000-0000-000013000000}"/>
    <cellStyle name="xl28" xfId="22" xr:uid="{00000000-0005-0000-0000-000014000000}"/>
    <cellStyle name="xl29" xfId="23" xr:uid="{00000000-0005-0000-0000-000015000000}"/>
    <cellStyle name="xl30" xfId="24" xr:uid="{00000000-0005-0000-0000-000016000000}"/>
    <cellStyle name="xl31" xfId="25" xr:uid="{00000000-0005-0000-0000-000017000000}"/>
    <cellStyle name="xl32" xfId="26" xr:uid="{00000000-0005-0000-0000-000018000000}"/>
    <cellStyle name="xl33" xfId="27" xr:uid="{00000000-0005-0000-0000-000019000000}"/>
    <cellStyle name="xl34" xfId="28" xr:uid="{00000000-0005-0000-0000-00001A000000}"/>
    <cellStyle name="xl35" xfId="29" xr:uid="{00000000-0005-0000-0000-00001B000000}"/>
    <cellStyle name="xl36" xfId="30" xr:uid="{00000000-0005-0000-0000-00001C000000}"/>
    <cellStyle name="xl37" xfId="31" xr:uid="{00000000-0005-0000-0000-00001D000000}"/>
    <cellStyle name="xl38" xfId="32" xr:uid="{00000000-0005-0000-0000-00001E000000}"/>
    <cellStyle name="xl39" xfId="33" xr:uid="{00000000-0005-0000-0000-00001F000000}"/>
    <cellStyle name="xl40" xfId="34" xr:uid="{00000000-0005-0000-0000-000020000000}"/>
    <cellStyle name="xl41" xfId="35" xr:uid="{00000000-0005-0000-0000-000021000000}"/>
    <cellStyle name="xl42" xfId="36" xr:uid="{00000000-0005-0000-0000-000022000000}"/>
    <cellStyle name="xl43" xfId="37" xr:uid="{00000000-0005-0000-0000-000023000000}"/>
    <cellStyle name="xl44" xfId="38" xr:uid="{00000000-0005-0000-0000-000024000000}"/>
    <cellStyle name="xl45" xfId="39" xr:uid="{00000000-0005-0000-0000-000025000000}"/>
    <cellStyle name="xl46" xfId="40" xr:uid="{00000000-0005-0000-0000-000026000000}"/>
    <cellStyle name="Обычный" xfId="0" builtinId="0"/>
    <cellStyle name="Обычный 2" xfId="1" xr:uid="{00000000-0005-0000-0000-000028000000}"/>
    <cellStyle name="Обычный 3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zoomScaleSheetLayoutView="80" workbookViewId="0">
      <selection activeCell="G8" sqref="G8"/>
    </sheetView>
  </sheetViews>
  <sheetFormatPr defaultRowHeight="15.75" x14ac:dyDescent="0.25"/>
  <cols>
    <col min="1" max="1" width="62.140625" style="40" customWidth="1"/>
    <col min="2" max="2" width="15.85546875" style="4" customWidth="1"/>
    <col min="3" max="3" width="18.28515625" style="9" customWidth="1"/>
    <col min="4" max="4" width="17.85546875" style="9" customWidth="1"/>
    <col min="5" max="5" width="14.28515625" style="9" customWidth="1"/>
    <col min="6" max="6" width="18.7109375" style="9" customWidth="1"/>
    <col min="7" max="7" width="15.28515625" style="10" customWidth="1"/>
    <col min="8" max="8" width="17.5703125" style="3" customWidth="1"/>
    <col min="9" max="9" width="14" style="3" customWidth="1"/>
    <col min="10" max="16384" width="9.140625" style="3"/>
  </cols>
  <sheetData>
    <row r="1" spans="1:9" ht="21.75" customHeight="1" x14ac:dyDescent="0.25">
      <c r="A1" s="43" t="s">
        <v>100</v>
      </c>
      <c r="B1" s="43"/>
      <c r="C1" s="43"/>
      <c r="D1" s="43"/>
      <c r="E1" s="43"/>
      <c r="F1" s="43"/>
      <c r="G1" s="43"/>
      <c r="H1" s="43"/>
      <c r="I1" s="43"/>
    </row>
    <row r="2" spans="1:9" s="4" customFormat="1" ht="20.25" customHeight="1" x14ac:dyDescent="0.25">
      <c r="A2" s="44" t="s">
        <v>64</v>
      </c>
      <c r="B2" s="44"/>
      <c r="C2" s="44"/>
      <c r="D2" s="44"/>
      <c r="E2" s="44"/>
      <c r="F2" s="44"/>
      <c r="G2" s="44"/>
      <c r="H2" s="44"/>
      <c r="I2" s="44"/>
    </row>
    <row r="3" spans="1:9" s="4" customFormat="1" ht="24" customHeight="1" x14ac:dyDescent="0.25">
      <c r="A3" s="44" t="s">
        <v>101</v>
      </c>
      <c r="B3" s="44"/>
      <c r="C3" s="44"/>
      <c r="D3" s="44"/>
      <c r="E3" s="44"/>
      <c r="F3" s="44"/>
      <c r="G3" s="44"/>
      <c r="H3" s="44"/>
      <c r="I3" s="44"/>
    </row>
    <row r="4" spans="1:9" s="4" customFormat="1" x14ac:dyDescent="0.25">
      <c r="A4" s="45" t="s">
        <v>83</v>
      </c>
      <c r="B4" s="45"/>
      <c r="C4" s="45"/>
      <c r="D4" s="45"/>
      <c r="E4" s="45"/>
      <c r="F4" s="45"/>
      <c r="G4" s="45"/>
      <c r="H4" s="45"/>
      <c r="I4" s="45"/>
    </row>
    <row r="5" spans="1:9" s="4" customFormat="1" ht="24.75" customHeight="1" x14ac:dyDescent="0.25">
      <c r="A5" s="46" t="s">
        <v>56</v>
      </c>
      <c r="B5" s="47" t="s">
        <v>84</v>
      </c>
      <c r="C5" s="48" t="s">
        <v>93</v>
      </c>
      <c r="D5" s="47" t="s">
        <v>58</v>
      </c>
      <c r="E5" s="47"/>
      <c r="F5" s="47"/>
      <c r="G5" s="47"/>
      <c r="H5" s="47"/>
      <c r="I5" s="47"/>
    </row>
    <row r="6" spans="1:9" s="4" customFormat="1" ht="21" customHeight="1" x14ac:dyDescent="0.25">
      <c r="A6" s="46"/>
      <c r="B6" s="47"/>
      <c r="C6" s="49"/>
      <c r="D6" s="47" t="s">
        <v>59</v>
      </c>
      <c r="E6" s="47"/>
      <c r="F6" s="47" t="s">
        <v>60</v>
      </c>
      <c r="G6" s="47"/>
      <c r="H6" s="47" t="s">
        <v>102</v>
      </c>
      <c r="I6" s="47"/>
    </row>
    <row r="7" spans="1:9" ht="51" customHeight="1" x14ac:dyDescent="0.25">
      <c r="A7" s="46"/>
      <c r="B7" s="47"/>
      <c r="C7" s="1" t="s">
        <v>103</v>
      </c>
      <c r="D7" s="1" t="s">
        <v>104</v>
      </c>
      <c r="E7" s="2" t="s">
        <v>63</v>
      </c>
      <c r="F7" s="1" t="s">
        <v>105</v>
      </c>
      <c r="G7" s="2" t="s">
        <v>63</v>
      </c>
      <c r="H7" s="1" t="s">
        <v>106</v>
      </c>
      <c r="I7" s="2" t="s">
        <v>63</v>
      </c>
    </row>
    <row r="8" spans="1:9" ht="19.5" customHeight="1" x14ac:dyDescent="0.25">
      <c r="A8" s="5">
        <v>1</v>
      </c>
      <c r="B8" s="5">
        <v>2</v>
      </c>
      <c r="C8" s="5">
        <v>3</v>
      </c>
      <c r="D8" s="5">
        <v>4</v>
      </c>
      <c r="E8" s="6" t="s">
        <v>61</v>
      </c>
      <c r="F8" s="5">
        <v>6</v>
      </c>
      <c r="G8" s="6" t="s">
        <v>62</v>
      </c>
      <c r="H8" s="7">
        <v>8</v>
      </c>
      <c r="I8" s="6" t="s">
        <v>117</v>
      </c>
    </row>
    <row r="9" spans="1:9" x14ac:dyDescent="0.25">
      <c r="A9" s="13" t="s">
        <v>0</v>
      </c>
      <c r="B9" s="5" t="s">
        <v>33</v>
      </c>
      <c r="C9" s="14">
        <f t="shared" ref="C9:I9" si="0">C10+C12+C14+C19+C24+C27+C31+C33+C36+C39</f>
        <v>942381.4</v>
      </c>
      <c r="D9" s="14">
        <f t="shared" si="0"/>
        <v>916830.50000000012</v>
      </c>
      <c r="E9" s="14">
        <f>E10+E12+E14+E19+E24+E27+E31+E33+E36+E39</f>
        <v>-25550.899999999998</v>
      </c>
      <c r="F9" s="14">
        <f t="shared" si="0"/>
        <v>927182.00000000012</v>
      </c>
      <c r="G9" s="14">
        <f t="shared" si="0"/>
        <v>10351.5</v>
      </c>
      <c r="H9" s="14">
        <f t="shared" si="0"/>
        <v>965452.2</v>
      </c>
      <c r="I9" s="14">
        <f t="shared" si="0"/>
        <v>38270.199999999953</v>
      </c>
    </row>
    <row r="10" spans="1:9" x14ac:dyDescent="0.25">
      <c r="A10" s="13" t="s">
        <v>1</v>
      </c>
      <c r="B10" s="5" t="s">
        <v>34</v>
      </c>
      <c r="C10" s="14">
        <f>C11</f>
        <v>611579.30000000005</v>
      </c>
      <c r="D10" s="14">
        <f t="shared" ref="D10:I10" si="1">D11</f>
        <v>611579.30000000005</v>
      </c>
      <c r="E10" s="14">
        <f>E11</f>
        <v>0</v>
      </c>
      <c r="F10" s="14">
        <f t="shared" si="1"/>
        <v>611579.30000000005</v>
      </c>
      <c r="G10" s="14">
        <f t="shared" si="1"/>
        <v>0</v>
      </c>
      <c r="H10" s="14">
        <f t="shared" si="1"/>
        <v>665187</v>
      </c>
      <c r="I10" s="14">
        <f t="shared" si="1"/>
        <v>53607.699999999953</v>
      </c>
    </row>
    <row r="11" spans="1:9" x14ac:dyDescent="0.25">
      <c r="A11" s="13" t="s">
        <v>19</v>
      </c>
      <c r="B11" s="5" t="s">
        <v>35</v>
      </c>
      <c r="C11" s="14">
        <v>611579.30000000005</v>
      </c>
      <c r="D11" s="14">
        <v>611579.30000000005</v>
      </c>
      <c r="E11" s="14">
        <f>D11-C11</f>
        <v>0</v>
      </c>
      <c r="F11" s="14">
        <v>611579.30000000005</v>
      </c>
      <c r="G11" s="14">
        <f>F11-D11</f>
        <v>0</v>
      </c>
      <c r="H11" s="14">
        <v>665187</v>
      </c>
      <c r="I11" s="14">
        <f>H11-F11</f>
        <v>53607.699999999953</v>
      </c>
    </row>
    <row r="12" spans="1:9" ht="47.25" x14ac:dyDescent="0.25">
      <c r="A12" s="15" t="s">
        <v>112</v>
      </c>
      <c r="B12" s="16" t="s">
        <v>36</v>
      </c>
      <c r="C12" s="14">
        <f>C13</f>
        <v>7135.5</v>
      </c>
      <c r="D12" s="14">
        <f t="shared" ref="D12:I12" si="2">D13</f>
        <v>7497.3</v>
      </c>
      <c r="E12" s="14">
        <f>E13</f>
        <v>361.80000000000018</v>
      </c>
      <c r="F12" s="14">
        <f t="shared" si="2"/>
        <v>7497.3</v>
      </c>
      <c r="G12" s="14">
        <f t="shared" si="2"/>
        <v>0</v>
      </c>
      <c r="H12" s="14">
        <f t="shared" si="2"/>
        <v>7497.3</v>
      </c>
      <c r="I12" s="14">
        <f t="shared" si="2"/>
        <v>0</v>
      </c>
    </row>
    <row r="13" spans="1:9" ht="31.5" customHeight="1" x14ac:dyDescent="0.25">
      <c r="A13" s="15" t="s">
        <v>2</v>
      </c>
      <c r="B13" s="16" t="s">
        <v>37</v>
      </c>
      <c r="C13" s="14">
        <v>7135.5</v>
      </c>
      <c r="D13" s="14">
        <v>7497.3</v>
      </c>
      <c r="E13" s="14">
        <f>D13-C13</f>
        <v>361.80000000000018</v>
      </c>
      <c r="F13" s="14">
        <v>7497.3</v>
      </c>
      <c r="G13" s="14">
        <f>F13-D13</f>
        <v>0</v>
      </c>
      <c r="H13" s="14">
        <v>7497.3</v>
      </c>
      <c r="I13" s="14">
        <f>H13-F13</f>
        <v>0</v>
      </c>
    </row>
    <row r="14" spans="1:9" x14ac:dyDescent="0.25">
      <c r="A14" s="17" t="s">
        <v>3</v>
      </c>
      <c r="B14" s="18" t="s">
        <v>65</v>
      </c>
      <c r="C14" s="19">
        <f>C15+C16+C17+C18</f>
        <v>62437</v>
      </c>
      <c r="D14" s="19">
        <f t="shared" ref="D14:I14" si="3">D15+D16+D17+D18</f>
        <v>81669</v>
      </c>
      <c r="E14" s="19">
        <f t="shared" si="3"/>
        <v>19232</v>
      </c>
      <c r="F14" s="19">
        <f t="shared" si="3"/>
        <v>81669</v>
      </c>
      <c r="G14" s="19">
        <f t="shared" si="3"/>
        <v>0</v>
      </c>
      <c r="H14" s="19">
        <f t="shared" si="3"/>
        <v>90685</v>
      </c>
      <c r="I14" s="19">
        <f t="shared" si="3"/>
        <v>9016</v>
      </c>
    </row>
    <row r="15" spans="1:9" ht="31.5" x14ac:dyDescent="0.25">
      <c r="A15" s="15" t="s">
        <v>4</v>
      </c>
      <c r="B15" s="16" t="s">
        <v>66</v>
      </c>
      <c r="C15" s="20">
        <v>56290</v>
      </c>
      <c r="D15" s="20">
        <v>74622</v>
      </c>
      <c r="E15" s="14">
        <f t="shared" ref="E15:E18" si="4">D15-C15</f>
        <v>18332</v>
      </c>
      <c r="F15" s="20">
        <v>74622</v>
      </c>
      <c r="G15" s="14">
        <f t="shared" ref="G15:G18" si="5">F15-D15</f>
        <v>0</v>
      </c>
      <c r="H15" s="14">
        <v>84744</v>
      </c>
      <c r="I15" s="14">
        <f t="shared" ref="I15:I32" si="6">H15-F15</f>
        <v>10122</v>
      </c>
    </row>
    <row r="16" spans="1:9" ht="31.5" x14ac:dyDescent="0.25">
      <c r="A16" s="13" t="s">
        <v>5</v>
      </c>
      <c r="B16" s="5" t="s">
        <v>38</v>
      </c>
      <c r="C16" s="14">
        <v>322</v>
      </c>
      <c r="D16" s="14">
        <v>322</v>
      </c>
      <c r="E16" s="14">
        <f t="shared" si="4"/>
        <v>0</v>
      </c>
      <c r="F16" s="14">
        <v>322</v>
      </c>
      <c r="G16" s="14">
        <f t="shared" si="5"/>
        <v>0</v>
      </c>
      <c r="H16" s="14">
        <v>-574</v>
      </c>
      <c r="I16" s="14">
        <f t="shared" si="6"/>
        <v>-896</v>
      </c>
    </row>
    <row r="17" spans="1:9" x14ac:dyDescent="0.25">
      <c r="A17" s="13" t="s">
        <v>6</v>
      </c>
      <c r="B17" s="5" t="s">
        <v>39</v>
      </c>
      <c r="C17" s="14">
        <v>750</v>
      </c>
      <c r="D17" s="14">
        <v>750</v>
      </c>
      <c r="E17" s="14">
        <f t="shared" si="4"/>
        <v>0</v>
      </c>
      <c r="F17" s="14">
        <v>750</v>
      </c>
      <c r="G17" s="14">
        <f t="shared" si="5"/>
        <v>0</v>
      </c>
      <c r="H17" s="14">
        <v>72</v>
      </c>
      <c r="I17" s="14">
        <f>H17-F17</f>
        <v>-678</v>
      </c>
    </row>
    <row r="18" spans="1:9" ht="31.5" x14ac:dyDescent="0.25">
      <c r="A18" s="13" t="s">
        <v>7</v>
      </c>
      <c r="B18" s="5" t="s">
        <v>40</v>
      </c>
      <c r="C18" s="14">
        <v>5075</v>
      </c>
      <c r="D18" s="14">
        <v>5975</v>
      </c>
      <c r="E18" s="14">
        <f t="shared" si="4"/>
        <v>900</v>
      </c>
      <c r="F18" s="14">
        <v>5975</v>
      </c>
      <c r="G18" s="14">
        <f t="shared" si="5"/>
        <v>0</v>
      </c>
      <c r="H18" s="14">
        <v>6443</v>
      </c>
      <c r="I18" s="14">
        <f t="shared" si="6"/>
        <v>468</v>
      </c>
    </row>
    <row r="19" spans="1:9" x14ac:dyDescent="0.25">
      <c r="A19" s="21" t="s">
        <v>8</v>
      </c>
      <c r="B19" s="18" t="s">
        <v>41</v>
      </c>
      <c r="C19" s="19">
        <f>C20+C21+C22+C23</f>
        <v>149259</v>
      </c>
      <c r="D19" s="19">
        <f t="shared" ref="D19:I19" si="7">D20+D21+D22+D23</f>
        <v>114687</v>
      </c>
      <c r="E19" s="19">
        <f t="shared" si="7"/>
        <v>-34572</v>
      </c>
      <c r="F19" s="19">
        <f t="shared" si="7"/>
        <v>114687</v>
      </c>
      <c r="G19" s="19">
        <f t="shared" si="7"/>
        <v>0</v>
      </c>
      <c r="H19" s="19">
        <f t="shared" si="7"/>
        <v>94250</v>
      </c>
      <c r="I19" s="19">
        <f t="shared" si="7"/>
        <v>-20437</v>
      </c>
    </row>
    <row r="20" spans="1:9" x14ac:dyDescent="0.25">
      <c r="A20" s="22" t="s">
        <v>9</v>
      </c>
      <c r="B20" s="23" t="s">
        <v>67</v>
      </c>
      <c r="C20" s="14">
        <v>2350</v>
      </c>
      <c r="D20" s="14">
        <v>2350</v>
      </c>
      <c r="E20" s="14">
        <f t="shared" ref="E20:E23" si="8">D20-C20</f>
        <v>0</v>
      </c>
      <c r="F20" s="14">
        <v>2350</v>
      </c>
      <c r="G20" s="14">
        <f t="shared" ref="G20:G23" si="9">F20-D20</f>
        <v>0</v>
      </c>
      <c r="H20" s="14">
        <v>2350</v>
      </c>
      <c r="I20" s="14">
        <f>H20-F20</f>
        <v>0</v>
      </c>
    </row>
    <row r="21" spans="1:9" x14ac:dyDescent="0.25">
      <c r="A21" s="22" t="s">
        <v>10</v>
      </c>
      <c r="B21" s="23" t="s">
        <v>42</v>
      </c>
      <c r="C21" s="14">
        <v>116000</v>
      </c>
      <c r="D21" s="14">
        <v>81428</v>
      </c>
      <c r="E21" s="14">
        <f t="shared" si="8"/>
        <v>-34572</v>
      </c>
      <c r="F21" s="14">
        <v>81428</v>
      </c>
      <c r="G21" s="14">
        <f t="shared" si="9"/>
        <v>0</v>
      </c>
      <c r="H21" s="14">
        <v>58553</v>
      </c>
      <c r="I21" s="14">
        <f t="shared" si="6"/>
        <v>-22875</v>
      </c>
    </row>
    <row r="22" spans="1:9" x14ac:dyDescent="0.25">
      <c r="A22" s="13" t="s">
        <v>20</v>
      </c>
      <c r="B22" s="16" t="s">
        <v>94</v>
      </c>
      <c r="C22" s="14">
        <v>23170</v>
      </c>
      <c r="D22" s="14">
        <v>23170</v>
      </c>
      <c r="E22" s="14">
        <f t="shared" si="8"/>
        <v>0</v>
      </c>
      <c r="F22" s="14">
        <v>23170</v>
      </c>
      <c r="G22" s="14">
        <f t="shared" si="9"/>
        <v>0</v>
      </c>
      <c r="H22" s="14">
        <v>25372</v>
      </c>
      <c r="I22" s="14">
        <f t="shared" si="6"/>
        <v>2202</v>
      </c>
    </row>
    <row r="23" spans="1:9" x14ac:dyDescent="0.25">
      <c r="A23" s="22" t="s">
        <v>21</v>
      </c>
      <c r="B23" s="23" t="s">
        <v>95</v>
      </c>
      <c r="C23" s="14">
        <v>7739</v>
      </c>
      <c r="D23" s="14">
        <v>7739</v>
      </c>
      <c r="E23" s="14">
        <f t="shared" si="8"/>
        <v>0</v>
      </c>
      <c r="F23" s="14">
        <v>7739</v>
      </c>
      <c r="G23" s="14">
        <f t="shared" si="9"/>
        <v>0</v>
      </c>
      <c r="H23" s="14">
        <v>7975</v>
      </c>
      <c r="I23" s="14">
        <f t="shared" si="6"/>
        <v>236</v>
      </c>
    </row>
    <row r="24" spans="1:9" x14ac:dyDescent="0.25">
      <c r="A24" s="24" t="s">
        <v>11</v>
      </c>
      <c r="B24" s="25" t="s">
        <v>43</v>
      </c>
      <c r="C24" s="26">
        <f>C25+C26</f>
        <v>2525.4</v>
      </c>
      <c r="D24" s="26">
        <f t="shared" ref="D24:H24" si="10">D25+D26</f>
        <v>2183</v>
      </c>
      <c r="E24" s="26">
        <f t="shared" si="10"/>
        <v>-342.4</v>
      </c>
      <c r="F24" s="26">
        <f t="shared" si="10"/>
        <v>2183</v>
      </c>
      <c r="G24" s="26">
        <f t="shared" si="10"/>
        <v>0</v>
      </c>
      <c r="H24" s="26">
        <f t="shared" si="10"/>
        <v>2370.1999999999998</v>
      </c>
      <c r="I24" s="26">
        <f>I25+I26</f>
        <v>187.2</v>
      </c>
    </row>
    <row r="25" spans="1:9" ht="32.25" customHeight="1" x14ac:dyDescent="0.25">
      <c r="A25" s="22" t="s">
        <v>22</v>
      </c>
      <c r="B25" s="25" t="s">
        <v>44</v>
      </c>
      <c r="C25" s="26">
        <v>2015</v>
      </c>
      <c r="D25" s="26">
        <v>2015</v>
      </c>
      <c r="E25" s="26">
        <f>D25-C25</f>
        <v>0</v>
      </c>
      <c r="F25" s="26">
        <v>2015</v>
      </c>
      <c r="G25" s="14">
        <f t="shared" ref="G25:G26" si="11">F25-D25</f>
        <v>0</v>
      </c>
      <c r="H25" s="14">
        <v>2367</v>
      </c>
      <c r="I25" s="14">
        <f t="shared" si="6"/>
        <v>352</v>
      </c>
    </row>
    <row r="26" spans="1:9" ht="34.5" customHeight="1" x14ac:dyDescent="0.25">
      <c r="A26" s="22" t="s">
        <v>68</v>
      </c>
      <c r="B26" s="25" t="s">
        <v>69</v>
      </c>
      <c r="C26" s="26">
        <v>510.4</v>
      </c>
      <c r="D26" s="26">
        <v>168</v>
      </c>
      <c r="E26" s="14">
        <f>D26-C26</f>
        <v>-342.4</v>
      </c>
      <c r="F26" s="26">
        <v>168</v>
      </c>
      <c r="G26" s="14">
        <f t="shared" si="11"/>
        <v>0</v>
      </c>
      <c r="H26" s="14">
        <v>3.2</v>
      </c>
      <c r="I26" s="14">
        <f t="shared" si="6"/>
        <v>-164.8</v>
      </c>
    </row>
    <row r="27" spans="1:9" ht="47.25" x14ac:dyDescent="0.25">
      <c r="A27" s="24" t="s">
        <v>12</v>
      </c>
      <c r="B27" s="25" t="s">
        <v>45</v>
      </c>
      <c r="C27" s="26">
        <f>SUM(C28:C30)</f>
        <v>88156.599999999991</v>
      </c>
      <c r="D27" s="26">
        <f t="shared" ref="D27:I27" si="12">SUM(D28:D30)</f>
        <v>74921</v>
      </c>
      <c r="E27" s="26">
        <f t="shared" si="12"/>
        <v>-13235.599999999997</v>
      </c>
      <c r="F27" s="26">
        <f t="shared" si="12"/>
        <v>74921</v>
      </c>
      <c r="G27" s="26">
        <f t="shared" si="12"/>
        <v>0</v>
      </c>
      <c r="H27" s="26">
        <f t="shared" si="12"/>
        <v>73959.100000000006</v>
      </c>
      <c r="I27" s="26">
        <f t="shared" si="12"/>
        <v>-961.90000000000009</v>
      </c>
    </row>
    <row r="28" spans="1:9" ht="93.75" customHeight="1" x14ac:dyDescent="0.25">
      <c r="A28" s="13" t="s">
        <v>23</v>
      </c>
      <c r="B28" s="27" t="s">
        <v>70</v>
      </c>
      <c r="C28" s="28">
        <f>81885.4+3154.3</f>
        <v>85039.7</v>
      </c>
      <c r="D28" s="28">
        <f>68629.2+3154.3</f>
        <v>71783.5</v>
      </c>
      <c r="E28" s="14">
        <f t="shared" ref="E28:E29" si="13">D28-C28</f>
        <v>-13256.199999999997</v>
      </c>
      <c r="F28" s="28">
        <f>68629.2+3154.3</f>
        <v>71783.5</v>
      </c>
      <c r="G28" s="14">
        <f t="shared" ref="G28:G30" si="14">F28-D28</f>
        <v>0</v>
      </c>
      <c r="H28" s="14">
        <f>67407.9+3276.6</f>
        <v>70684.5</v>
      </c>
      <c r="I28" s="14">
        <f t="shared" si="6"/>
        <v>-1099</v>
      </c>
    </row>
    <row r="29" spans="1:9" ht="47.25" x14ac:dyDescent="0.25">
      <c r="A29" s="29" t="s">
        <v>109</v>
      </c>
      <c r="B29" s="27" t="s">
        <v>110</v>
      </c>
      <c r="C29" s="28">
        <v>0</v>
      </c>
      <c r="D29" s="28">
        <v>20.6</v>
      </c>
      <c r="E29" s="14">
        <f t="shared" si="13"/>
        <v>20.6</v>
      </c>
      <c r="F29" s="28">
        <v>20.6</v>
      </c>
      <c r="G29" s="14">
        <f t="shared" si="14"/>
        <v>0</v>
      </c>
      <c r="H29" s="14">
        <v>27.5</v>
      </c>
      <c r="I29" s="14">
        <f t="shared" si="6"/>
        <v>6.8999999999999986</v>
      </c>
    </row>
    <row r="30" spans="1:9" ht="95.25" customHeight="1" x14ac:dyDescent="0.25">
      <c r="A30" s="13" t="s">
        <v>24</v>
      </c>
      <c r="B30" s="27" t="s">
        <v>71</v>
      </c>
      <c r="C30" s="20">
        <v>3116.9</v>
      </c>
      <c r="D30" s="20">
        <v>3116.9</v>
      </c>
      <c r="E30" s="14">
        <f>D30-C30</f>
        <v>0</v>
      </c>
      <c r="F30" s="20">
        <v>3116.9</v>
      </c>
      <c r="G30" s="14">
        <f t="shared" si="14"/>
        <v>0</v>
      </c>
      <c r="H30" s="14">
        <v>3247.1</v>
      </c>
      <c r="I30" s="14">
        <f t="shared" si="6"/>
        <v>130.19999999999982</v>
      </c>
    </row>
    <row r="31" spans="1:9" ht="31.5" x14ac:dyDescent="0.25">
      <c r="A31" s="21" t="s">
        <v>13</v>
      </c>
      <c r="B31" s="27" t="s">
        <v>55</v>
      </c>
      <c r="C31" s="26">
        <f>C32</f>
        <v>15675.7</v>
      </c>
      <c r="D31" s="26">
        <f t="shared" ref="D31:I31" si="15">D32</f>
        <v>15675.7</v>
      </c>
      <c r="E31" s="26">
        <f t="shared" si="15"/>
        <v>0</v>
      </c>
      <c r="F31" s="26">
        <f t="shared" si="15"/>
        <v>15675.7</v>
      </c>
      <c r="G31" s="26">
        <f t="shared" si="15"/>
        <v>0</v>
      </c>
      <c r="H31" s="26">
        <f t="shared" si="15"/>
        <v>5027.1000000000004</v>
      </c>
      <c r="I31" s="26">
        <f t="shared" si="15"/>
        <v>-10648.6</v>
      </c>
    </row>
    <row r="32" spans="1:9" ht="16.5" customHeight="1" x14ac:dyDescent="0.25">
      <c r="A32" s="21" t="s">
        <v>72</v>
      </c>
      <c r="B32" s="27" t="s">
        <v>46</v>
      </c>
      <c r="C32" s="26">
        <v>15675.7</v>
      </c>
      <c r="D32" s="26">
        <v>15675.7</v>
      </c>
      <c r="E32" s="14">
        <f>D32-C32</f>
        <v>0</v>
      </c>
      <c r="F32" s="26">
        <v>15675.7</v>
      </c>
      <c r="G32" s="14">
        <f>F32-D32</f>
        <v>0</v>
      </c>
      <c r="H32" s="14">
        <v>5027.1000000000004</v>
      </c>
      <c r="I32" s="14">
        <f t="shared" si="6"/>
        <v>-10648.6</v>
      </c>
    </row>
    <row r="33" spans="1:10" ht="36.75" customHeight="1" x14ac:dyDescent="0.25">
      <c r="A33" s="30" t="s">
        <v>25</v>
      </c>
      <c r="B33" s="31" t="s">
        <v>47</v>
      </c>
      <c r="C33" s="26">
        <f>C34+C35</f>
        <v>236</v>
      </c>
      <c r="D33" s="26">
        <f t="shared" ref="D33:I33" si="16">D34+D35</f>
        <v>291.8</v>
      </c>
      <c r="E33" s="26">
        <f t="shared" si="16"/>
        <v>55.800000000000011</v>
      </c>
      <c r="F33" s="26">
        <f t="shared" si="16"/>
        <v>10643.3</v>
      </c>
      <c r="G33" s="26">
        <f t="shared" si="16"/>
        <v>10351.5</v>
      </c>
      <c r="H33" s="26">
        <f t="shared" si="16"/>
        <v>10798</v>
      </c>
      <c r="I33" s="26">
        <f t="shared" si="16"/>
        <v>154.69999999999999</v>
      </c>
    </row>
    <row r="34" spans="1:10" x14ac:dyDescent="0.25">
      <c r="A34" s="30" t="s">
        <v>26</v>
      </c>
      <c r="B34" s="31" t="s">
        <v>73</v>
      </c>
      <c r="C34" s="26">
        <v>2.8</v>
      </c>
      <c r="D34" s="26">
        <v>2.8</v>
      </c>
      <c r="E34" s="14">
        <f t="shared" ref="E34:E35" si="17">D34-C34</f>
        <v>0</v>
      </c>
      <c r="F34" s="26">
        <v>2.8</v>
      </c>
      <c r="G34" s="14">
        <f t="shared" ref="G34:G35" si="18">F34-D34</f>
        <v>0</v>
      </c>
      <c r="H34" s="14">
        <v>5</v>
      </c>
      <c r="I34" s="14">
        <f t="shared" ref="I34:I50" si="19">H34-F34</f>
        <v>2.2000000000000002</v>
      </c>
    </row>
    <row r="35" spans="1:10" x14ac:dyDescent="0.25">
      <c r="A35" s="30" t="s">
        <v>27</v>
      </c>
      <c r="B35" s="31" t="s">
        <v>74</v>
      </c>
      <c r="C35" s="26">
        <v>233.2</v>
      </c>
      <c r="D35" s="26">
        <v>289</v>
      </c>
      <c r="E35" s="14">
        <f t="shared" si="17"/>
        <v>55.800000000000011</v>
      </c>
      <c r="F35" s="26">
        <v>10640.5</v>
      </c>
      <c r="G35" s="14">
        <f t="shared" si="18"/>
        <v>10351.5</v>
      </c>
      <c r="H35" s="14">
        <v>10793</v>
      </c>
      <c r="I35" s="14">
        <f t="shared" si="19"/>
        <v>152.5</v>
      </c>
    </row>
    <row r="36" spans="1:10" ht="31.5" x14ac:dyDescent="0.25">
      <c r="A36" s="24" t="s">
        <v>14</v>
      </c>
      <c r="B36" s="25" t="s">
        <v>75</v>
      </c>
      <c r="C36" s="26">
        <f>C37+C38</f>
        <v>3651.1</v>
      </c>
      <c r="D36" s="26">
        <f t="shared" ref="D36:I36" si="20">D37+D38</f>
        <v>4151.1000000000004</v>
      </c>
      <c r="E36" s="26">
        <f t="shared" si="20"/>
        <v>500</v>
      </c>
      <c r="F36" s="26">
        <f t="shared" si="20"/>
        <v>4151.1000000000004</v>
      </c>
      <c r="G36" s="26">
        <f t="shared" si="20"/>
        <v>0</v>
      </c>
      <c r="H36" s="26">
        <f t="shared" si="20"/>
        <v>3873.6</v>
      </c>
      <c r="I36" s="26">
        <f t="shared" si="20"/>
        <v>-277.49999999999989</v>
      </c>
    </row>
    <row r="37" spans="1:10" ht="94.5" x14ac:dyDescent="0.25">
      <c r="A37" s="24" t="s">
        <v>28</v>
      </c>
      <c r="B37" s="25" t="s">
        <v>76</v>
      </c>
      <c r="C37" s="26">
        <v>0</v>
      </c>
      <c r="D37" s="26">
        <v>500</v>
      </c>
      <c r="E37" s="14">
        <f t="shared" ref="E37:E38" si="21">D37-C37</f>
        <v>500</v>
      </c>
      <c r="F37" s="26">
        <v>500</v>
      </c>
      <c r="G37" s="14">
        <f t="shared" ref="G37:G38" si="22">F37-D37</f>
        <v>0</v>
      </c>
      <c r="H37" s="14">
        <v>616.6</v>
      </c>
      <c r="I37" s="14">
        <f t="shared" si="19"/>
        <v>116.60000000000002</v>
      </c>
    </row>
    <row r="38" spans="1:10" ht="33.75" customHeight="1" x14ac:dyDescent="0.25">
      <c r="A38" s="13" t="s">
        <v>29</v>
      </c>
      <c r="B38" s="25" t="s">
        <v>77</v>
      </c>
      <c r="C38" s="26">
        <v>3651.1</v>
      </c>
      <c r="D38" s="26">
        <v>3651.1</v>
      </c>
      <c r="E38" s="14">
        <f t="shared" si="21"/>
        <v>0</v>
      </c>
      <c r="F38" s="26">
        <v>3651.1</v>
      </c>
      <c r="G38" s="14">
        <f t="shared" si="22"/>
        <v>0</v>
      </c>
      <c r="H38" s="14">
        <v>3257</v>
      </c>
      <c r="I38" s="14">
        <f t="shared" si="19"/>
        <v>-394.09999999999991</v>
      </c>
    </row>
    <row r="39" spans="1:10" x14ac:dyDescent="0.25">
      <c r="A39" s="24" t="s">
        <v>15</v>
      </c>
      <c r="B39" s="25" t="s">
        <v>48</v>
      </c>
      <c r="C39" s="26">
        <f t="shared" ref="C39:I39" si="23">SUM(C40:C45)</f>
        <v>1725.8000000000002</v>
      </c>
      <c r="D39" s="26">
        <f t="shared" si="23"/>
        <v>4175.3</v>
      </c>
      <c r="E39" s="26">
        <f t="shared" si="23"/>
        <v>2449.5</v>
      </c>
      <c r="F39" s="26">
        <f t="shared" si="23"/>
        <v>4175.3</v>
      </c>
      <c r="G39" s="26">
        <f t="shared" si="23"/>
        <v>0</v>
      </c>
      <c r="H39" s="26">
        <f t="shared" si="23"/>
        <v>11804.9</v>
      </c>
      <c r="I39" s="26">
        <f t="shared" si="23"/>
        <v>7629.6</v>
      </c>
    </row>
    <row r="40" spans="1:10" ht="47.25" x14ac:dyDescent="0.25">
      <c r="A40" s="33" t="s">
        <v>85</v>
      </c>
      <c r="B40" s="34" t="s">
        <v>86</v>
      </c>
      <c r="C40" s="26">
        <v>1079.9000000000001</v>
      </c>
      <c r="D40" s="26">
        <v>1079.9000000000001</v>
      </c>
      <c r="E40" s="14">
        <f t="shared" ref="E40:E45" si="24">D40-C40</f>
        <v>0</v>
      </c>
      <c r="F40" s="26">
        <v>1079.9000000000001</v>
      </c>
      <c r="G40" s="14">
        <f t="shared" ref="G40:G45" si="25">F40-D40</f>
        <v>0</v>
      </c>
      <c r="H40" s="14">
        <f>809.4+10.5</f>
        <v>819.9</v>
      </c>
      <c r="I40" s="14">
        <f t="shared" si="19"/>
        <v>-260.00000000000011</v>
      </c>
      <c r="J40" s="32"/>
    </row>
    <row r="41" spans="1:10" ht="50.25" customHeight="1" x14ac:dyDescent="0.25">
      <c r="A41" s="33" t="s">
        <v>87</v>
      </c>
      <c r="B41" s="34" t="s">
        <v>88</v>
      </c>
      <c r="C41" s="26">
        <v>12.2</v>
      </c>
      <c r="D41" s="26">
        <v>12.2</v>
      </c>
      <c r="E41" s="14">
        <f t="shared" si="24"/>
        <v>0</v>
      </c>
      <c r="F41" s="26">
        <v>12.2</v>
      </c>
      <c r="G41" s="14">
        <f t="shared" si="25"/>
        <v>0</v>
      </c>
      <c r="H41" s="14">
        <v>29</v>
      </c>
      <c r="I41" s="14">
        <f t="shared" si="19"/>
        <v>16.8</v>
      </c>
    </row>
    <row r="42" spans="1:10" ht="131.25" customHeight="1" x14ac:dyDescent="0.25">
      <c r="A42" s="33" t="s">
        <v>89</v>
      </c>
      <c r="B42" s="34" t="s">
        <v>90</v>
      </c>
      <c r="C42" s="26">
        <v>501.5</v>
      </c>
      <c r="D42" s="26">
        <v>528.5</v>
      </c>
      <c r="E42" s="14">
        <f t="shared" si="24"/>
        <v>27</v>
      </c>
      <c r="F42" s="26">
        <v>528.5</v>
      </c>
      <c r="G42" s="14">
        <f t="shared" si="25"/>
        <v>0</v>
      </c>
      <c r="H42" s="14">
        <v>7958.1</v>
      </c>
      <c r="I42" s="14">
        <f t="shared" si="19"/>
        <v>7429.6</v>
      </c>
    </row>
    <row r="43" spans="1:10" ht="63" x14ac:dyDescent="0.25">
      <c r="A43" s="35" t="s">
        <v>107</v>
      </c>
      <c r="B43" s="34" t="s">
        <v>108</v>
      </c>
      <c r="C43" s="26">
        <v>0</v>
      </c>
      <c r="D43" s="26">
        <v>2422.5</v>
      </c>
      <c r="E43" s="14">
        <f t="shared" si="24"/>
        <v>2422.5</v>
      </c>
      <c r="F43" s="26">
        <v>2422.5</v>
      </c>
      <c r="G43" s="14">
        <f t="shared" si="25"/>
        <v>0</v>
      </c>
      <c r="H43" s="14">
        <v>0</v>
      </c>
      <c r="I43" s="14">
        <f t="shared" si="19"/>
        <v>-2422.5</v>
      </c>
    </row>
    <row r="44" spans="1:10" ht="36" customHeight="1" x14ac:dyDescent="0.25">
      <c r="A44" s="33" t="s">
        <v>91</v>
      </c>
      <c r="B44" s="34" t="s">
        <v>92</v>
      </c>
      <c r="C44" s="26">
        <v>62.2</v>
      </c>
      <c r="D44" s="26">
        <v>62.2</v>
      </c>
      <c r="E44" s="14">
        <f t="shared" si="24"/>
        <v>0</v>
      </c>
      <c r="F44" s="26">
        <v>62.2</v>
      </c>
      <c r="G44" s="14">
        <f t="shared" si="25"/>
        <v>0</v>
      </c>
      <c r="H44" s="14">
        <v>11.3</v>
      </c>
      <c r="I44" s="14">
        <f t="shared" ref="I44" si="26">H44-F44</f>
        <v>-50.900000000000006</v>
      </c>
    </row>
    <row r="45" spans="1:10" ht="18.75" customHeight="1" x14ac:dyDescent="0.25">
      <c r="A45" s="33" t="s">
        <v>99</v>
      </c>
      <c r="B45" s="34" t="s">
        <v>98</v>
      </c>
      <c r="C45" s="26">
        <v>70</v>
      </c>
      <c r="D45" s="26">
        <v>70</v>
      </c>
      <c r="E45" s="14">
        <f t="shared" si="24"/>
        <v>0</v>
      </c>
      <c r="F45" s="26">
        <v>70</v>
      </c>
      <c r="G45" s="14">
        <f t="shared" si="25"/>
        <v>0</v>
      </c>
      <c r="H45" s="14">
        <v>2986.6</v>
      </c>
      <c r="I45" s="14">
        <f>H45-F45</f>
        <v>2916.6</v>
      </c>
    </row>
    <row r="46" spans="1:10" x14ac:dyDescent="0.25">
      <c r="A46" s="21" t="s">
        <v>16</v>
      </c>
      <c r="B46" s="36" t="s">
        <v>49</v>
      </c>
      <c r="C46" s="26">
        <f>C47+C52+C54+C56</f>
        <v>1489888.2000000002</v>
      </c>
      <c r="D46" s="26">
        <f t="shared" ref="D46:I46" si="27">D47+D52+D54+D56</f>
        <v>1797088.3</v>
      </c>
      <c r="E46" s="26">
        <f t="shared" si="27"/>
        <v>307200.10000000021</v>
      </c>
      <c r="F46" s="26">
        <f t="shared" si="27"/>
        <v>2435761.8999999994</v>
      </c>
      <c r="G46" s="26">
        <f t="shared" si="27"/>
        <v>638673.6</v>
      </c>
      <c r="H46" s="26">
        <f t="shared" si="27"/>
        <v>2790029.3999999994</v>
      </c>
      <c r="I46" s="26">
        <f t="shared" si="27"/>
        <v>354267.5</v>
      </c>
    </row>
    <row r="47" spans="1:10" ht="31.5" customHeight="1" x14ac:dyDescent="0.25">
      <c r="A47" s="21" t="s">
        <v>57</v>
      </c>
      <c r="B47" s="36" t="s">
        <v>50</v>
      </c>
      <c r="C47" s="26">
        <f>C48+C49+C50+C51</f>
        <v>1489888.2000000002</v>
      </c>
      <c r="D47" s="26">
        <f t="shared" ref="D47:I47" si="28">D48+D49+D50+D51</f>
        <v>1797426.9000000001</v>
      </c>
      <c r="E47" s="26">
        <f t="shared" si="28"/>
        <v>307538.70000000019</v>
      </c>
      <c r="F47" s="26">
        <f t="shared" si="28"/>
        <v>2436595.7999999998</v>
      </c>
      <c r="G47" s="26">
        <f t="shared" si="28"/>
        <v>639168.89999999991</v>
      </c>
      <c r="H47" s="26">
        <f>H48+H49+H50+H51</f>
        <v>2790623.3</v>
      </c>
      <c r="I47" s="26">
        <f t="shared" si="28"/>
        <v>354027.5</v>
      </c>
    </row>
    <row r="48" spans="1:10" ht="31.5" x14ac:dyDescent="0.25">
      <c r="A48" s="15" t="s">
        <v>30</v>
      </c>
      <c r="B48" s="16" t="s">
        <v>78</v>
      </c>
      <c r="C48" s="26">
        <v>0</v>
      </c>
      <c r="D48" s="26">
        <v>0</v>
      </c>
      <c r="E48" s="14">
        <f t="shared" ref="E48:E51" si="29">D48-C48</f>
        <v>0</v>
      </c>
      <c r="F48" s="26">
        <v>68304.3</v>
      </c>
      <c r="G48" s="14">
        <f t="shared" ref="G48:G51" si="30">F48-D48</f>
        <v>68304.3</v>
      </c>
      <c r="H48" s="14">
        <v>116933.7</v>
      </c>
      <c r="I48" s="14">
        <f t="shared" si="19"/>
        <v>48629.399999999994</v>
      </c>
    </row>
    <row r="49" spans="1:9" ht="31.5" x14ac:dyDescent="0.25">
      <c r="A49" s="21" t="s">
        <v>31</v>
      </c>
      <c r="B49" s="23" t="s">
        <v>79</v>
      </c>
      <c r="C49" s="26">
        <v>959247.2</v>
      </c>
      <c r="D49" s="26">
        <v>1123833.6000000001</v>
      </c>
      <c r="E49" s="14">
        <f t="shared" si="29"/>
        <v>164586.40000000014</v>
      </c>
      <c r="F49" s="26">
        <v>1665181</v>
      </c>
      <c r="G49" s="14">
        <f t="shared" si="30"/>
        <v>541347.39999999991</v>
      </c>
      <c r="H49" s="14">
        <v>1958142.9</v>
      </c>
      <c r="I49" s="14">
        <f t="shared" si="19"/>
        <v>292961.89999999991</v>
      </c>
    </row>
    <row r="50" spans="1:9" ht="31.5" x14ac:dyDescent="0.25">
      <c r="A50" s="21" t="s">
        <v>32</v>
      </c>
      <c r="B50" s="23" t="s">
        <v>80</v>
      </c>
      <c r="C50" s="14">
        <v>89905.600000000006</v>
      </c>
      <c r="D50" s="14">
        <v>100031.5</v>
      </c>
      <c r="E50" s="14">
        <f t="shared" si="29"/>
        <v>10125.899999999994</v>
      </c>
      <c r="F50" s="14">
        <v>123338.8</v>
      </c>
      <c r="G50" s="14">
        <f t="shared" si="30"/>
        <v>23307.300000000003</v>
      </c>
      <c r="H50" s="14">
        <v>121483.8</v>
      </c>
      <c r="I50" s="14">
        <f t="shared" si="19"/>
        <v>-1855</v>
      </c>
    </row>
    <row r="51" spans="1:9" x14ac:dyDescent="0.25">
      <c r="A51" s="13" t="s">
        <v>17</v>
      </c>
      <c r="B51" s="23" t="s">
        <v>81</v>
      </c>
      <c r="C51" s="14">
        <v>440735.4</v>
      </c>
      <c r="D51" s="14">
        <v>573561.80000000005</v>
      </c>
      <c r="E51" s="14">
        <f t="shared" si="29"/>
        <v>132826.40000000002</v>
      </c>
      <c r="F51" s="14">
        <v>579771.69999999995</v>
      </c>
      <c r="G51" s="14">
        <f t="shared" si="30"/>
        <v>6209.8999999999069</v>
      </c>
      <c r="H51" s="14">
        <v>594062.9</v>
      </c>
      <c r="I51" s="14">
        <f t="shared" ref="I51:I57" si="31">H51-F51</f>
        <v>14291.20000000007</v>
      </c>
    </row>
    <row r="52" spans="1:9" s="37" customFormat="1" ht="18.75" customHeight="1" x14ac:dyDescent="0.25">
      <c r="A52" s="13" t="s">
        <v>82</v>
      </c>
      <c r="B52" s="23" t="s">
        <v>51</v>
      </c>
      <c r="C52" s="8">
        <f>C53</f>
        <v>0</v>
      </c>
      <c r="D52" s="8">
        <f t="shared" ref="D52:I52" si="32">D53</f>
        <v>0</v>
      </c>
      <c r="E52" s="8">
        <f t="shared" si="32"/>
        <v>0</v>
      </c>
      <c r="F52" s="8">
        <f t="shared" si="32"/>
        <v>50</v>
      </c>
      <c r="G52" s="8">
        <f t="shared" si="32"/>
        <v>50</v>
      </c>
      <c r="H52" s="8">
        <f t="shared" si="32"/>
        <v>290</v>
      </c>
      <c r="I52" s="8">
        <f t="shared" si="32"/>
        <v>240</v>
      </c>
    </row>
    <row r="53" spans="1:9" s="37" customFormat="1" ht="31.5" x14ac:dyDescent="0.25">
      <c r="A53" s="13" t="s">
        <v>111</v>
      </c>
      <c r="B53" s="23" t="s">
        <v>52</v>
      </c>
      <c r="C53" s="8">
        <v>0</v>
      </c>
      <c r="D53" s="8">
        <v>0</v>
      </c>
      <c r="E53" s="14">
        <f>D53-C53</f>
        <v>0</v>
      </c>
      <c r="F53" s="8">
        <v>50</v>
      </c>
      <c r="G53" s="14">
        <f>F53-D53</f>
        <v>50</v>
      </c>
      <c r="H53" s="14">
        <v>290</v>
      </c>
      <c r="I53" s="14">
        <f t="shared" si="31"/>
        <v>240</v>
      </c>
    </row>
    <row r="54" spans="1:9" ht="80.25" customHeight="1" x14ac:dyDescent="0.25">
      <c r="A54" s="13" t="s">
        <v>96</v>
      </c>
      <c r="B54" s="23" t="s">
        <v>53</v>
      </c>
      <c r="C54" s="8">
        <f>C55</f>
        <v>0</v>
      </c>
      <c r="D54" s="8">
        <f t="shared" ref="D54:I54" si="33">D55</f>
        <v>591.9</v>
      </c>
      <c r="E54" s="8">
        <f t="shared" si="33"/>
        <v>591.9</v>
      </c>
      <c r="F54" s="8">
        <f t="shared" si="33"/>
        <v>83703.8</v>
      </c>
      <c r="G54" s="8">
        <f t="shared" si="33"/>
        <v>83111.900000000009</v>
      </c>
      <c r="H54" s="8">
        <f t="shared" si="33"/>
        <v>83703.8</v>
      </c>
      <c r="I54" s="8">
        <f t="shared" si="33"/>
        <v>0</v>
      </c>
    </row>
    <row r="55" spans="1:9" ht="31.5" x14ac:dyDescent="0.25">
      <c r="A55" s="41" t="s">
        <v>113</v>
      </c>
      <c r="B55" s="23" t="s">
        <v>114</v>
      </c>
      <c r="C55" s="8">
        <v>0</v>
      </c>
      <c r="D55" s="8">
        <v>591.9</v>
      </c>
      <c r="E55" s="14">
        <f>D55-C55</f>
        <v>591.9</v>
      </c>
      <c r="F55" s="8">
        <v>83703.8</v>
      </c>
      <c r="G55" s="14">
        <f>F55-D55</f>
        <v>83111.900000000009</v>
      </c>
      <c r="H55" s="14">
        <v>83703.8</v>
      </c>
      <c r="I55" s="14">
        <f t="shared" si="31"/>
        <v>0</v>
      </c>
    </row>
    <row r="56" spans="1:9" ht="51.75" customHeight="1" x14ac:dyDescent="0.25">
      <c r="A56" s="13" t="s">
        <v>97</v>
      </c>
      <c r="B56" s="23" t="s">
        <v>54</v>
      </c>
      <c r="C56" s="8">
        <f>C57</f>
        <v>0</v>
      </c>
      <c r="D56" s="8">
        <f t="shared" ref="D56:I56" si="34">D57</f>
        <v>-930.5</v>
      </c>
      <c r="E56" s="8">
        <f t="shared" si="34"/>
        <v>-930.5</v>
      </c>
      <c r="F56" s="8">
        <f t="shared" si="34"/>
        <v>-84587.7</v>
      </c>
      <c r="G56" s="8">
        <f t="shared" si="34"/>
        <v>-83657.2</v>
      </c>
      <c r="H56" s="8">
        <f t="shared" si="34"/>
        <v>-84587.7</v>
      </c>
      <c r="I56" s="8">
        <f t="shared" si="34"/>
        <v>0</v>
      </c>
    </row>
    <row r="57" spans="1:9" ht="48.75" customHeight="1" x14ac:dyDescent="0.25">
      <c r="A57" s="38" t="s">
        <v>116</v>
      </c>
      <c r="B57" s="42" t="s">
        <v>115</v>
      </c>
      <c r="C57" s="8">
        <v>0</v>
      </c>
      <c r="D57" s="8">
        <v>-930.5</v>
      </c>
      <c r="E57" s="14">
        <f>D57-C57</f>
        <v>-930.5</v>
      </c>
      <c r="F57" s="8">
        <v>-84587.7</v>
      </c>
      <c r="G57" s="14">
        <f>F57-D57</f>
        <v>-83657.2</v>
      </c>
      <c r="H57" s="14">
        <v>-84587.7</v>
      </c>
      <c r="I57" s="14">
        <f t="shared" si="31"/>
        <v>0</v>
      </c>
    </row>
    <row r="58" spans="1:9" ht="19.5" customHeight="1" x14ac:dyDescent="0.25">
      <c r="A58" s="39" t="s">
        <v>18</v>
      </c>
      <c r="B58" s="5"/>
      <c r="C58" s="8">
        <f t="shared" ref="C58:I58" si="35">C9+C46</f>
        <v>2432269.6</v>
      </c>
      <c r="D58" s="8">
        <f t="shared" si="35"/>
        <v>2713918.8000000003</v>
      </c>
      <c r="E58" s="8">
        <f t="shared" si="35"/>
        <v>281649.20000000019</v>
      </c>
      <c r="F58" s="8">
        <f t="shared" si="35"/>
        <v>3362943.8999999994</v>
      </c>
      <c r="G58" s="8">
        <f t="shared" si="35"/>
        <v>649025.1</v>
      </c>
      <c r="H58" s="8">
        <f t="shared" si="35"/>
        <v>3755481.5999999996</v>
      </c>
      <c r="I58" s="8">
        <f t="shared" si="35"/>
        <v>392537.69999999995</v>
      </c>
    </row>
    <row r="59" spans="1:9" x14ac:dyDescent="0.25">
      <c r="E59" s="12"/>
      <c r="F59" s="12"/>
      <c r="I59" s="11"/>
    </row>
  </sheetData>
  <mergeCells count="11">
    <mergeCell ref="A1:I1"/>
    <mergeCell ref="A2:I2"/>
    <mergeCell ref="A3:I3"/>
    <mergeCell ref="A4:I4"/>
    <mergeCell ref="A5:A7"/>
    <mergeCell ref="B5:B7"/>
    <mergeCell ref="F6:G6"/>
    <mergeCell ref="H6:I6"/>
    <mergeCell ref="C5:C6"/>
    <mergeCell ref="D6:E6"/>
    <mergeCell ref="D5:I5"/>
  </mergeCells>
  <pageMargins left="1.1811023622047245" right="0.59055118110236227" top="0.78740157480314965" bottom="0.78740157480314965" header="0.31496062992125984" footer="0.31496062992125984"/>
  <pageSetup paperSize="9" scale="65" fitToHeight="0" orientation="landscape" horizontalDpi="4294967295" verticalDpi="4294967295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на 2022 год</vt:lpstr>
      <vt:lpstr>'Доходы на 2022 год'!Заголовки_для_печати</vt:lpstr>
      <vt:lpstr>'Доходы на 2022 год'!Область_печати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2023-04-17T05:31:04Z</cp:lastPrinted>
  <dcterms:created xsi:type="dcterms:W3CDTF">2017-04-14T00:11:14Z</dcterms:created>
  <dcterms:modified xsi:type="dcterms:W3CDTF">2023-04-24T22:15:41Z</dcterms:modified>
</cp:coreProperties>
</file>