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4-2026\ПРОЕКТ РЕШЕНИЯ СОБРАНИЯ\ПРОЕКТ РЕШЕНИЯ НА САЙТ\Дополнительный материал к проекту решения\"/>
    </mc:Choice>
  </mc:AlternateContent>
  <xr:revisionPtr revIDLastSave="0" documentId="13_ncr:1_{EFA7BDB0-F87F-48EE-ABD8-F1F9EE531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едения о доходах 2022-2026" sheetId="6" r:id="rId1"/>
  </sheets>
  <definedNames>
    <definedName name="_xlnm.Print_Titles" localSheetId="0">'сведения о доходах 2022-2026'!$8:$13</definedName>
    <definedName name="_xlnm.Print_Area" localSheetId="0">'сведения о доходах 2022-2026'!$A$1:$K$61</definedName>
  </definedNames>
  <calcPr calcId="191029"/>
</workbook>
</file>

<file path=xl/calcChain.xml><?xml version="1.0" encoding="utf-8"?>
<calcChain xmlns="http://schemas.openxmlformats.org/spreadsheetml/2006/main">
  <c r="F56" i="6" l="1"/>
  <c r="G39" i="6"/>
  <c r="H38" i="6"/>
  <c r="F38" i="6"/>
  <c r="I38" i="6"/>
  <c r="B34" i="6"/>
  <c r="I39" i="6"/>
  <c r="G37" i="6"/>
  <c r="F39" i="6"/>
  <c r="H39" i="6"/>
  <c r="F17" i="6" l="1"/>
  <c r="F19" i="6"/>
  <c r="C46" i="6" l="1"/>
  <c r="C43" i="6"/>
  <c r="C34" i="6"/>
  <c r="C53" i="6"/>
  <c r="C52" i="6" s="1"/>
  <c r="C41" i="6"/>
  <c r="C25" i="6"/>
  <c r="C20" i="6"/>
  <c r="C18" i="6"/>
  <c r="C16" i="6"/>
  <c r="C15" i="6" l="1"/>
  <c r="C33" i="6"/>
  <c r="C14" i="6" l="1"/>
  <c r="C61" i="6" s="1"/>
  <c r="I27" i="6" l="1"/>
  <c r="I17" i="6" l="1"/>
  <c r="I19" i="6"/>
  <c r="I21" i="6"/>
  <c r="I23" i="6"/>
  <c r="I24" i="6"/>
  <c r="I26" i="6"/>
  <c r="I28" i="6"/>
  <c r="I29" i="6"/>
  <c r="I30" i="6"/>
  <c r="I31" i="6"/>
  <c r="I32" i="6"/>
  <c r="I35" i="6"/>
  <c r="I37" i="6"/>
  <c r="I40" i="6"/>
  <c r="I42" i="6"/>
  <c r="I44" i="6"/>
  <c r="I45" i="6"/>
  <c r="I48" i="6"/>
  <c r="I50" i="6"/>
  <c r="I54" i="6"/>
  <c r="I55" i="6"/>
  <c r="I56" i="6"/>
  <c r="I57" i="6"/>
  <c r="I58" i="6"/>
  <c r="I59" i="6"/>
  <c r="I60" i="6"/>
  <c r="G17" i="6"/>
  <c r="G19" i="6"/>
  <c r="G21" i="6"/>
  <c r="G22" i="6"/>
  <c r="G23" i="6"/>
  <c r="G24" i="6"/>
  <c r="G26" i="6"/>
  <c r="G27" i="6"/>
  <c r="G28" i="6"/>
  <c r="G29" i="6"/>
  <c r="G30" i="6"/>
  <c r="G31" i="6"/>
  <c r="G32" i="6"/>
  <c r="G35" i="6"/>
  <c r="G40" i="6"/>
  <c r="G42" i="6"/>
  <c r="G44" i="6"/>
  <c r="G45" i="6"/>
  <c r="G48" i="6"/>
  <c r="G50" i="6"/>
  <c r="G54" i="6"/>
  <c r="G55" i="6"/>
  <c r="G56" i="6"/>
  <c r="G57" i="6"/>
  <c r="G58" i="6"/>
  <c r="G59" i="6"/>
  <c r="G60" i="6"/>
  <c r="H55" i="6" l="1"/>
  <c r="H56" i="6"/>
  <c r="H57" i="6"/>
  <c r="H58" i="6"/>
  <c r="H59" i="6"/>
  <c r="H60" i="6"/>
  <c r="H54" i="6"/>
  <c r="F55" i="6"/>
  <c r="F57" i="6"/>
  <c r="F58" i="6"/>
  <c r="F59" i="6"/>
  <c r="F60" i="6"/>
  <c r="F54" i="6"/>
  <c r="H50" i="6"/>
  <c r="H51" i="6"/>
  <c r="F50" i="6"/>
  <c r="F51" i="6"/>
  <c r="H48" i="6"/>
  <c r="H49" i="6"/>
  <c r="F48" i="6"/>
  <c r="F49" i="6"/>
  <c r="H47" i="6"/>
  <c r="F47" i="6"/>
  <c r="H45" i="6"/>
  <c r="H44" i="6"/>
  <c r="F45" i="6"/>
  <c r="F44" i="6"/>
  <c r="H42" i="6"/>
  <c r="F42" i="6"/>
  <c r="H35" i="6"/>
  <c r="H36" i="6"/>
  <c r="H37" i="6"/>
  <c r="H40" i="6"/>
  <c r="F35" i="6"/>
  <c r="F36" i="6"/>
  <c r="F37" i="6"/>
  <c r="F40" i="6"/>
  <c r="H27" i="6"/>
  <c r="H28" i="6"/>
  <c r="H29" i="6"/>
  <c r="H30" i="6"/>
  <c r="H31" i="6"/>
  <c r="H32" i="6"/>
  <c r="H26" i="6"/>
  <c r="F27" i="6"/>
  <c r="F28" i="6"/>
  <c r="F29" i="6"/>
  <c r="F30" i="6"/>
  <c r="F31" i="6"/>
  <c r="F32" i="6"/>
  <c r="F26" i="6"/>
  <c r="H22" i="6" l="1"/>
  <c r="H23" i="6"/>
  <c r="H24" i="6"/>
  <c r="F22" i="6"/>
  <c r="F23" i="6"/>
  <c r="F24" i="6"/>
  <c r="H21" i="6"/>
  <c r="F21" i="6"/>
  <c r="H19" i="6"/>
  <c r="H17" i="6"/>
  <c r="K46" i="6" l="1"/>
  <c r="J46" i="6"/>
  <c r="H46" i="6"/>
  <c r="F46" i="6"/>
  <c r="E46" i="6"/>
  <c r="D46" i="6"/>
  <c r="B46" i="6"/>
  <c r="K53" i="6"/>
  <c r="K52" i="6" s="1"/>
  <c r="J53" i="6"/>
  <c r="J52" i="6" s="1"/>
  <c r="H53" i="6"/>
  <c r="H52" i="6" s="1"/>
  <c r="F53" i="6"/>
  <c r="F52" i="6" s="1"/>
  <c r="E53" i="6"/>
  <c r="D53" i="6"/>
  <c r="D52" i="6" s="1"/>
  <c r="K43" i="6"/>
  <c r="J43" i="6"/>
  <c r="H43" i="6"/>
  <c r="F43" i="6"/>
  <c r="E43" i="6"/>
  <c r="D43" i="6"/>
  <c r="K41" i="6"/>
  <c r="J41" i="6"/>
  <c r="H41" i="6"/>
  <c r="F41" i="6"/>
  <c r="E41" i="6"/>
  <c r="D41" i="6"/>
  <c r="K34" i="6"/>
  <c r="J34" i="6"/>
  <c r="H34" i="6"/>
  <c r="F34" i="6"/>
  <c r="E34" i="6"/>
  <c r="D34" i="6"/>
  <c r="K25" i="6"/>
  <c r="J25" i="6"/>
  <c r="H25" i="6"/>
  <c r="F25" i="6"/>
  <c r="E25" i="6"/>
  <c r="D25" i="6"/>
  <c r="K20" i="6"/>
  <c r="J20" i="6"/>
  <c r="H20" i="6"/>
  <c r="F20" i="6"/>
  <c r="E20" i="6"/>
  <c r="D20" i="6"/>
  <c r="K18" i="6"/>
  <c r="J18" i="6"/>
  <c r="H18" i="6"/>
  <c r="F18" i="6"/>
  <c r="E18" i="6"/>
  <c r="D18" i="6"/>
  <c r="K16" i="6"/>
  <c r="J16" i="6"/>
  <c r="H16" i="6"/>
  <c r="F16" i="6"/>
  <c r="E16" i="6"/>
  <c r="D16" i="6"/>
  <c r="B16" i="6"/>
  <c r="D15" i="6" l="1"/>
  <c r="K15" i="6"/>
  <c r="J15" i="6"/>
  <c r="E15" i="6"/>
  <c r="F15" i="6"/>
  <c r="H15" i="6"/>
  <c r="I46" i="6"/>
  <c r="G46" i="6"/>
  <c r="I43" i="6"/>
  <c r="J33" i="6"/>
  <c r="I41" i="6"/>
  <c r="E52" i="6"/>
  <c r="I53" i="6"/>
  <c r="I34" i="6"/>
  <c r="I25" i="6"/>
  <c r="I20" i="6"/>
  <c r="I18" i="6"/>
  <c r="I16" i="6"/>
  <c r="G16" i="6"/>
  <c r="F33" i="6"/>
  <c r="K33" i="6"/>
  <c r="D33" i="6"/>
  <c r="H33" i="6"/>
  <c r="E33" i="6"/>
  <c r="F14" i="6" l="1"/>
  <c r="F61" i="6" s="1"/>
  <c r="J14" i="6"/>
  <c r="J61" i="6" s="1"/>
  <c r="I52" i="6"/>
  <c r="K14" i="6"/>
  <c r="K61" i="6" s="1"/>
  <c r="I15" i="6"/>
  <c r="I33" i="6"/>
  <c r="H14" i="6"/>
  <c r="H61" i="6" s="1"/>
  <c r="E14" i="6"/>
  <c r="D14" i="6"/>
  <c r="D61" i="6" s="1"/>
  <c r="B41" i="6"/>
  <c r="G41" i="6" s="1"/>
  <c r="B43" i="6"/>
  <c r="G43" i="6" s="1"/>
  <c r="E61" i="6" l="1"/>
  <c r="I14" i="6"/>
  <c r="B18" i="6"/>
  <c r="G34" i="6"/>
  <c r="B25" i="6"/>
  <c r="G25" i="6" s="1"/>
  <c r="B20" i="6"/>
  <c r="G20" i="6" s="1"/>
  <c r="B15" i="6" l="1"/>
  <c r="G15" i="6"/>
  <c r="G18" i="6"/>
  <c r="I61" i="6"/>
  <c r="B33" i="6"/>
  <c r="G33" i="6" s="1"/>
  <c r="B14" i="6" l="1"/>
  <c r="G14" i="6" s="1"/>
  <c r="B53" i="6" l="1"/>
  <c r="B52" i="6" l="1"/>
  <c r="G52" i="6" s="1"/>
  <c r="G53" i="6"/>
  <c r="B61" i="6" l="1"/>
  <c r="G61" i="6" s="1"/>
</calcChain>
</file>

<file path=xl/sharedStrings.xml><?xml version="1.0" encoding="utf-8"?>
<sst xmlns="http://schemas.openxmlformats.org/spreadsheetml/2006/main" count="70" uniqueCount="68">
  <si>
    <t>Единый налог на вмененный доход для отдельных видов деятельности</t>
  </si>
  <si>
    <t>Единый сельскохозяйственный налог</t>
  </si>
  <si>
    <t>Налог на имущество физических лиц</t>
  </si>
  <si>
    <t>Плата за негативное воздействие на окружающую среду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</si>
  <si>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</si>
  <si>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ИТОГО ДОХОДОВ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</si>
  <si>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</si>
  <si>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</si>
  <si>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</si>
  <si>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</si>
  <si>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</si>
  <si>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</si>
  <si>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</si>
  <si>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Транспортный налог с организаций</t>
  </si>
  <si>
    <t>Транспортный налог с физических лиц</t>
  </si>
  <si>
    <t>Доходы от сдачи в аренду имущества, составляющего казну городских округов (за исключением земельных участков)</t>
  </si>
  <si>
    <t>Прочие доходы от компенсации затрат бюджетов городских округов</t>
  </si>
  <si>
    <t>Прочие доходы от оказания платных услуг (работ) получателями средств бюджетов городских округов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</si>
  <si>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</si>
  <si>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</si>
  <si>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Налог, взимаемый в связи с применением патентной системы налогообложения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</si>
  <si>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</si>
  <si>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Налог на имущество организаций</t>
  </si>
  <si>
    <t>Земельный налог с организаций</t>
  </si>
  <si>
    <t>Земельный налог с физических лиц</t>
  </si>
  <si>
    <t>тыс. рублей</t>
  </si>
  <si>
    <t>Наименование доходов</t>
  </si>
  <si>
    <t>Сравнение:</t>
  </si>
  <si>
    <t xml:space="preserve">  +,- </t>
  </si>
  <si>
    <t>%</t>
  </si>
  <si>
    <t>Налог на доходы физических лиц Российской Федерации</t>
  </si>
  <si>
    <t>НАЛОГОВЫЕ И НЕНАЛОГОВЫЕ ДОХОДЫ - всего, в том числе:</t>
  </si>
  <si>
    <t>БЕЗВОЗМЕЗДНЫЕ ПОСТУПЛЕНИЯ -  всего , в том числе: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</si>
  <si>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</si>
  <si>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</si>
  <si>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</si>
  <si>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</si>
  <si>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</si>
  <si>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</si>
  <si>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НАЛОГОВЫЕ  ДОХОДЫ - всего, в том числе:</t>
  </si>
  <si>
    <t>НЕНАЛОГОВЫЕ ДОХОДЫ - всего, в том числе:</t>
  </si>
  <si>
    <t>ПЛАТЕЖИ ПРИ ПОЛЬЗОВАНИИ ПРИРОДНЫМИ РЕСУРСАМИ</t>
  </si>
  <si>
    <t>ДОХОДЫ ОТ ОКАЗАНИЯ ПЛАТНЫХ УСЛУГ (РАБОТ) 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</si>
  <si>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</si>
  <si>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</si>
  <si>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</si>
  <si>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</si>
  <si>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</si>
  <si>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</si>
  <si>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</si>
  <si>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Прогноз (проект бюджета)</t>
  </si>
  <si>
    <t>Сведения о доходах бюджета муниципального образования "Городской округ Ногликский"</t>
  </si>
  <si>
    <t xml:space="preserve">Ожидаемое исполнение (оценка) </t>
  </si>
  <si>
    <t>К проекту бюджета МО "Городской округ Ногликский"</t>
  </si>
  <si>
    <t>Прогноз на 2025 год (проект бюджета)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</si>
  <si>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</si>
  <si>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на 2024 год и на плановый период 2025 и 2026 годов</t>
  </si>
  <si>
    <t xml:space="preserve"> по видам доходов на 2024 год и на плановый период 2025 и 2026 годов в сравнении с ожидаемым исполнением</t>
  </si>
  <si>
    <t xml:space="preserve">  за 2023 год (оценка текущего финансового года) и отчетом за 2022 год (отчетный финансовый год)</t>
  </si>
  <si>
    <t xml:space="preserve">2022 год (факт) </t>
  </si>
  <si>
    <t xml:space="preserve">2023 год </t>
  </si>
  <si>
    <t>2024 год</t>
  </si>
  <si>
    <t>Прогноз на 2026 год (проект бюджета)</t>
  </si>
  <si>
    <t xml:space="preserve">к 2022 году  </t>
  </si>
  <si>
    <t xml:space="preserve">к 2023 году (оценка) </t>
  </si>
  <si>
    <t>Плановые назначения (решение о бюджете на 2023-2025 годы в редакции от 22.06.2023 № 271)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</si>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</sst>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FFFF"/>
      <name val="Arial Cyr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2"/>
    </font>
    <font>
      <sz val="10"/>
      <color rgb="FF000000"/>
      <name val="Arial Cyr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1.5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0" fontId="7" fillId="0" borderId="0">
      <alignment horizontal="left" shrinkToFit="1"/>
    </xf>
    <xf numFmtId="0" fontId="8" fillId="0" borderId="0">
      <alignment horizontal="center" vertical="center" wrapText="1"/>
    </xf>
    <xf numFmtId="0" fontId="9" fillId="0" borderId="0"/>
    <xf numFmtId="0" fontId="10" fillId="0" borderId="0">
      <alignment horizontal="center" vertical="center" wrapText="1"/>
    </xf>
    <xf numFmtId="0" fontId="11" fillId="0" borderId="0">
      <alignment horizontal="center" vertical="center" shrinkToFit="1"/>
    </xf>
    <xf numFmtId="0" fontId="10" fillId="0" borderId="0"/>
    <xf numFmtId="0" fontId="12" fillId="0" borderId="0">
      <alignment horizontal="center" vertical="center" wrapText="1"/>
    </xf>
    <xf numFmtId="0" fontId="10" fillId="0" borderId="0">
      <alignment horizontal="right" vertical="center" wrapText="1"/>
    </xf>
    <xf numFmtId="0" fontId="7" fillId="0" borderId="7">
      <alignment horizontal="left" shrinkToFit="1"/>
    </xf>
    <xf numFmtId="0" fontId="12" fillId="0" borderId="8">
      <alignment horizontal="center" vertical="center" wrapText="1"/>
    </xf>
    <xf numFmtId="0" fontId="12" fillId="0" borderId="9"/>
    <xf numFmtId="0" fontId="7" fillId="0" borderId="7"/>
    <xf numFmtId="0" fontId="12" fillId="0" borderId="7"/>
    <xf numFmtId="49" fontId="7" fillId="0" borderId="7">
      <alignment horizontal="center" vertical="center" shrinkToFit="1"/>
    </xf>
    <xf numFmtId="49" fontId="12" fillId="0" borderId="8">
      <alignment vertical="top" wrapText="1"/>
    </xf>
    <xf numFmtId="4" fontId="12" fillId="0" borderId="8">
      <alignment horizontal="right" vertical="top" shrinkToFit="1"/>
    </xf>
    <xf numFmtId="0" fontId="10" fillId="0" borderId="9"/>
    <xf numFmtId="0" fontId="12" fillId="0" borderId="0"/>
    <xf numFmtId="0" fontId="13" fillId="0" borderId="0"/>
    <xf numFmtId="0" fontId="13" fillId="0" borderId="0"/>
    <xf numFmtId="49" fontId="14" fillId="0" borderId="8">
      <alignment vertical="top" wrapText="1"/>
    </xf>
    <xf numFmtId="4" fontId="14" fillId="0" borderId="8">
      <alignment horizontal="right" vertical="top" shrinkToFit="1"/>
    </xf>
    <xf numFmtId="0" fontId="8" fillId="0" borderId="9"/>
    <xf numFmtId="0" fontId="8" fillId="0" borderId="0"/>
    <xf numFmtId="0" fontId="14" fillId="0" borderId="0"/>
    <xf numFmtId="0" fontId="10" fillId="0" borderId="0"/>
    <xf numFmtId="0" fontId="10" fillId="0" borderId="0"/>
    <xf numFmtId="0" fontId="13" fillId="0" borderId="0"/>
    <xf numFmtId="0" fontId="12" fillId="3" borderId="0"/>
    <xf numFmtId="0" fontId="10" fillId="0" borderId="0">
      <alignment horizontal="left" vertical="center" wrapText="1"/>
    </xf>
    <xf numFmtId="0" fontId="10" fillId="0" borderId="0">
      <alignment horizontal="center" vertical="center" shrinkToFit="1"/>
    </xf>
    <xf numFmtId="0" fontId="12" fillId="3" borderId="11"/>
    <xf numFmtId="0" fontId="12" fillId="3" borderId="10"/>
    <xf numFmtId="0" fontId="12" fillId="3" borderId="12"/>
    <xf numFmtId="0" fontId="10" fillId="0" borderId="0">
      <alignment horizontal="left" wrapText="1"/>
    </xf>
    <xf numFmtId="0" fontId="12" fillId="0" borderId="0">
      <alignment horizontal="left" wrapText="1"/>
    </xf>
    <xf numFmtId="49" fontId="12" fillId="3" borderId="0"/>
    <xf numFmtId="49" fontId="12" fillId="3" borderId="10"/>
    <xf numFmtId="49" fontId="12" fillId="3" borderId="12"/>
    <xf numFmtId="49" fontId="12" fillId="3" borderId="11"/>
  </cellStyleXfs>
  <cellXfs count="54">
    <xf numFmtId="0" fontId="0" fillId="0" borderId="0" xfId="0"/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" fillId="2" borderId="1" xfId="1" applyFont="1" applyFill="1" applyBorder="1" applyAlignment="1">
      <alignment horizontal="center" vertical="top"/>
    </xf>
    <xf numFmtId="0" fontId="1" fillId="0" borderId="1" xfId="1" applyFont="1" applyBorder="1" applyAlignment="1">
      <alignment horizontal="center" vertical="top"/>
    </xf>
    <xf numFmtId="0" fontId="1" fillId="0" borderId="6" xfId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65" fontId="1" fillId="0" borderId="1" xfId="1" applyNumberFormat="1" applyFont="1" applyBorder="1" applyAlignment="1">
      <alignment horizontal="right" vertical="top"/>
    </xf>
    <xf numFmtId="165" fontId="5" fillId="0" borderId="1" xfId="0" applyNumberFormat="1" applyFont="1" applyBorder="1" applyAlignment="1">
      <alignment vertical="top"/>
    </xf>
    <xf numFmtId="165" fontId="5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 applyProtection="1">
      <alignment horizontal="right" vertical="top"/>
      <protection locked="0"/>
    </xf>
    <xf numFmtId="165" fontId="1" fillId="0" borderId="6" xfId="1" applyNumberFormat="1" applyFont="1" applyBorder="1" applyAlignment="1">
      <alignment horizontal="right" vertical="top"/>
    </xf>
    <xf numFmtId="165" fontId="1" fillId="0" borderId="6" xfId="0" applyNumberFormat="1" applyFont="1" applyBorder="1" applyAlignment="1" applyProtection="1">
      <alignment horizontal="right" vertical="top"/>
      <protection locked="0"/>
    </xf>
    <xf numFmtId="165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1" applyFont="1" applyFill="1" applyBorder="1" applyAlignment="1">
      <alignment horizontal="justify" vertical="top" wrapText="1"/>
    </xf>
    <xf numFmtId="0" fontId="15" fillId="2" borderId="6" xfId="1" applyFont="1" applyFill="1" applyBorder="1" applyAlignment="1">
      <alignment horizontal="justify" vertical="top" wrapText="1"/>
    </xf>
    <xf numFmtId="0" fontId="1" fillId="2" borderId="15" xfId="1" applyFont="1" applyFill="1" applyBorder="1" applyAlignment="1">
      <alignment horizontal="justify" vertical="top" wrapText="1"/>
    </xf>
    <xf numFmtId="0" fontId="16" fillId="0" borderId="6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2" borderId="1" xfId="1" applyFont="1" applyFill="1" applyBorder="1" applyAlignment="1">
      <alignment horizontal="justify" vertical="top" wrapText="1"/>
    </xf>
    <xf numFmtId="49" fontId="15" fillId="2" borderId="6" xfId="1" applyNumberFormat="1" applyFont="1" applyFill="1" applyBorder="1" applyAlignment="1">
      <alignment horizontal="justify" vertical="top" wrapText="1"/>
    </xf>
    <xf numFmtId="0" fontId="15" fillId="0" borderId="6" xfId="0" applyFont="1" applyBorder="1" applyAlignment="1" applyProtection="1">
      <alignment horizontal="justify" vertical="top" wrapText="1"/>
      <protection locked="0"/>
    </xf>
    <xf numFmtId="0" fontId="1" fillId="0" borderId="1" xfId="0" applyFont="1" applyBorder="1" applyAlignment="1" applyProtection="1">
      <alignment horizontal="justify" vertical="top" wrapText="1"/>
      <protection locked="0"/>
    </xf>
    <xf numFmtId="0" fontId="1" fillId="0" borderId="1" xfId="1" applyFont="1" applyBorder="1" applyAlignment="1">
      <alignment horizontal="justify" vertical="top" wrapText="1"/>
    </xf>
    <xf numFmtId="0" fontId="17" fillId="0" borderId="1" xfId="1" applyFont="1" applyBorder="1" applyAlignment="1">
      <alignment horizontal="justify" vertical="top" wrapText="1"/>
    </xf>
    <xf numFmtId="0" fontId="6" fillId="0" borderId="1" xfId="1" applyFont="1" applyBorder="1" applyAlignment="1">
      <alignment horizontal="justify" vertical="top" wrapText="1"/>
    </xf>
    <xf numFmtId="0" fontId="15" fillId="0" borderId="1" xfId="1" applyFont="1" applyBorder="1" applyAlignment="1">
      <alignment horizontal="justify" vertical="top" wrapText="1"/>
    </xf>
    <xf numFmtId="0" fontId="1" fillId="0" borderId="1" xfId="1" applyFont="1" applyBorder="1" applyAlignment="1">
      <alignment horizontal="justify" vertical="top"/>
    </xf>
  </cellXfs>
  <cellStyles count="42">
    <cellStyle name="br" xfId="20" xr:uid="{00000000-0005-0000-0000-000000000000}"/>
    <cellStyle name="col" xfId="21" xr:uid="{00000000-0005-0000-0000-000001000000}"/>
    <cellStyle name="st31" xfId="22" xr:uid="{00000000-0005-0000-0000-000002000000}"/>
    <cellStyle name="st32" xfId="23" xr:uid="{00000000-0005-0000-0000-000003000000}"/>
    <cellStyle name="st33" xfId="24" xr:uid="{00000000-0005-0000-0000-000004000000}"/>
    <cellStyle name="st34" xfId="25" xr:uid="{00000000-0005-0000-0000-000005000000}"/>
    <cellStyle name="st35" xfId="26" xr:uid="{00000000-0005-0000-0000-000006000000}"/>
    <cellStyle name="st36" xfId="3" xr:uid="{00000000-0005-0000-0000-000007000000}"/>
    <cellStyle name="st37" xfId="5" xr:uid="{00000000-0005-0000-0000-000008000000}"/>
    <cellStyle name="st38" xfId="9" xr:uid="{00000000-0005-0000-0000-000009000000}"/>
    <cellStyle name="style0" xfId="27" xr:uid="{00000000-0005-0000-0000-00000A000000}"/>
    <cellStyle name="td" xfId="28" xr:uid="{00000000-0005-0000-0000-00000B000000}"/>
    <cellStyle name="tr" xfId="29" xr:uid="{00000000-0005-0000-0000-00000C000000}"/>
    <cellStyle name="xl21" xfId="30" xr:uid="{00000000-0005-0000-0000-00000D000000}"/>
    <cellStyle name="xl22" xfId="2" xr:uid="{00000000-0005-0000-0000-00000E000000}"/>
    <cellStyle name="xl23" xfId="31" xr:uid="{00000000-0005-0000-0000-00000F000000}"/>
    <cellStyle name="xl24" xfId="32" xr:uid="{00000000-0005-0000-0000-000010000000}"/>
    <cellStyle name="xl25" xfId="6" xr:uid="{00000000-0005-0000-0000-000011000000}"/>
    <cellStyle name="xl26" xfId="7" xr:uid="{00000000-0005-0000-0000-000012000000}"/>
    <cellStyle name="xl27" xfId="8" xr:uid="{00000000-0005-0000-0000-000013000000}"/>
    <cellStyle name="xl28" xfId="19" xr:uid="{00000000-0005-0000-0000-000014000000}"/>
    <cellStyle name="xl29" xfId="33" xr:uid="{00000000-0005-0000-0000-000015000000}"/>
    <cellStyle name="xl30" xfId="10" xr:uid="{00000000-0005-0000-0000-000016000000}"/>
    <cellStyle name="xl31" xfId="11" xr:uid="{00000000-0005-0000-0000-000017000000}"/>
    <cellStyle name="xl32" xfId="12" xr:uid="{00000000-0005-0000-0000-000018000000}"/>
    <cellStyle name="xl33" xfId="13" xr:uid="{00000000-0005-0000-0000-000019000000}"/>
    <cellStyle name="xl34" xfId="14" xr:uid="{00000000-0005-0000-0000-00001A000000}"/>
    <cellStyle name="xl35" xfId="34" xr:uid="{00000000-0005-0000-0000-00001B000000}"/>
    <cellStyle name="xl36" xfId="35" xr:uid="{00000000-0005-0000-0000-00001C000000}"/>
    <cellStyle name="xl37" xfId="36" xr:uid="{00000000-0005-0000-0000-00001D000000}"/>
    <cellStyle name="xl38" xfId="37" xr:uid="{00000000-0005-0000-0000-00001E000000}"/>
    <cellStyle name="xl39" xfId="15" xr:uid="{00000000-0005-0000-0000-00001F000000}"/>
    <cellStyle name="xl40" xfId="16" xr:uid="{00000000-0005-0000-0000-000020000000}"/>
    <cellStyle name="xl41" xfId="17" xr:uid="{00000000-0005-0000-0000-000021000000}"/>
    <cellStyle name="xl42" xfId="38" xr:uid="{00000000-0005-0000-0000-000022000000}"/>
    <cellStyle name="xl43" xfId="39" xr:uid="{00000000-0005-0000-0000-000023000000}"/>
    <cellStyle name="xl44" xfId="18" xr:uid="{00000000-0005-0000-0000-000024000000}"/>
    <cellStyle name="xl45" xfId="40" xr:uid="{00000000-0005-0000-0000-000025000000}"/>
    <cellStyle name="xl46" xfId="41" xr:uid="{00000000-0005-0000-0000-000026000000}"/>
    <cellStyle name="Обычный" xfId="0" builtinId="0"/>
    <cellStyle name="Обычный 2" xfId="1" xr:uid="{00000000-0005-0000-0000-000028000000}"/>
    <cellStyle name="Обычный 3" xfId="4" xr:uid="{00000000-0005-0000-0000-000029000000}"/>
  </cellStyles>
  <dxfs count="0"/>
  <tableStyles count="0" defaultTableStyle="TableStyleMedium9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44" zoomScale="98" zoomScaleNormal="98" zoomScaleSheetLayoutView="100" workbookViewId="0">
      <selection activeCell="A19" sqref="A19"/>
    </sheetView>
  </sheetViews>
  <sheetFormatPr defaultRowHeight="15.75" x14ac:dyDescent="0.25"/>
  <cols>
    <col min="1" max="1" width="50" style="18" customWidth="1"/>
    <col min="2" max="3" width="12.85546875" style="19" customWidth="1"/>
    <col min="4" max="4" width="13" style="20" customWidth="1"/>
    <col min="5" max="5" width="13" style="19" customWidth="1"/>
    <col min="6" max="6" width="13.5703125" style="19" customWidth="1"/>
    <col min="7" max="7" width="9.140625" style="2" customWidth="1"/>
    <col min="8" max="8" width="13.42578125" style="2" customWidth="1"/>
    <col min="9" max="9" width="11" style="2" customWidth="1"/>
    <col min="10" max="10" width="12.85546875" style="2" customWidth="1"/>
    <col min="11" max="11" width="12.7109375" style="2" customWidth="1"/>
    <col min="12" max="16384" width="9.140625" style="2"/>
  </cols>
  <sheetData>
    <row r="1" spans="1:13" ht="15.75" customHeight="1" x14ac:dyDescent="0.25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15.75" customHeight="1" x14ac:dyDescent="0.25">
      <c r="A2" s="22" t="s">
        <v>56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3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3" customFormat="1" x14ac:dyDescent="0.25">
      <c r="A4" s="23" t="s">
        <v>51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3" customFormat="1" ht="16.5" customHeight="1" x14ac:dyDescent="0.25">
      <c r="A5" s="23" t="s">
        <v>57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s="3" customFormat="1" ht="15.75" customHeight="1" x14ac:dyDescent="0.25">
      <c r="A6" s="23" t="s">
        <v>58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A7" s="24" t="s">
        <v>25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3" ht="19.5" customHeight="1" x14ac:dyDescent="0.25">
      <c r="A8" s="25" t="s">
        <v>26</v>
      </c>
      <c r="B8" s="25" t="s">
        <v>59</v>
      </c>
      <c r="C8" s="34" t="s">
        <v>60</v>
      </c>
      <c r="D8" s="35"/>
      <c r="E8" s="31" t="s">
        <v>61</v>
      </c>
      <c r="F8" s="32"/>
      <c r="G8" s="32"/>
      <c r="H8" s="32"/>
      <c r="I8" s="33"/>
      <c r="J8" s="28" t="s">
        <v>54</v>
      </c>
      <c r="K8" s="21" t="s">
        <v>62</v>
      </c>
    </row>
    <row r="9" spans="1:13" ht="19.5" customHeight="1" x14ac:dyDescent="0.25">
      <c r="A9" s="26"/>
      <c r="B9" s="26"/>
      <c r="C9" s="25" t="s">
        <v>65</v>
      </c>
      <c r="D9" s="36" t="s">
        <v>52</v>
      </c>
      <c r="E9" s="39" t="s">
        <v>50</v>
      </c>
      <c r="F9" s="21" t="s">
        <v>27</v>
      </c>
      <c r="G9" s="21"/>
      <c r="H9" s="21"/>
      <c r="I9" s="21"/>
      <c r="J9" s="29"/>
      <c r="K9" s="21"/>
    </row>
    <row r="10" spans="1:13" ht="20.25" customHeight="1" x14ac:dyDescent="0.25">
      <c r="A10" s="26"/>
      <c r="B10" s="26"/>
      <c r="C10" s="26"/>
      <c r="D10" s="37"/>
      <c r="E10" s="39"/>
      <c r="F10" s="21" t="s">
        <v>63</v>
      </c>
      <c r="G10" s="21"/>
      <c r="H10" s="21" t="s">
        <v>64</v>
      </c>
      <c r="I10" s="21"/>
      <c r="J10" s="29"/>
      <c r="K10" s="21"/>
    </row>
    <row r="11" spans="1:13" ht="21.75" customHeight="1" x14ac:dyDescent="0.25">
      <c r="A11" s="26"/>
      <c r="B11" s="26"/>
      <c r="C11" s="26"/>
      <c r="D11" s="37"/>
      <c r="E11" s="39"/>
      <c r="F11" s="21" t="s">
        <v>28</v>
      </c>
      <c r="G11" s="21" t="s">
        <v>29</v>
      </c>
      <c r="H11" s="21" t="s">
        <v>28</v>
      </c>
      <c r="I11" s="21" t="s">
        <v>29</v>
      </c>
      <c r="J11" s="29"/>
      <c r="K11" s="21"/>
    </row>
    <row r="12" spans="1:13" ht="86.25" customHeight="1" x14ac:dyDescent="0.25">
      <c r="A12" s="27"/>
      <c r="B12" s="27"/>
      <c r="C12" s="27"/>
      <c r="D12" s="38"/>
      <c r="E12" s="39"/>
      <c r="F12" s="21"/>
      <c r="G12" s="21"/>
      <c r="H12" s="21"/>
      <c r="I12" s="21"/>
      <c r="J12" s="30"/>
      <c r="K12" s="21"/>
    </row>
    <row r="13" spans="1:13" x14ac:dyDescent="0.25">
      <c r="A13" s="4">
        <v>1</v>
      </c>
      <c r="B13" s="5">
        <v>2</v>
      </c>
      <c r="C13" s="6">
        <v>3</v>
      </c>
      <c r="D13" s="7">
        <v>4</v>
      </c>
      <c r="E13" s="8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</row>
    <row r="14" spans="1:13" ht="31.5" x14ac:dyDescent="0.25">
      <c r="A14" s="40" t="s">
        <v>31</v>
      </c>
      <c r="B14" s="11">
        <f>B15+B33</f>
        <v>1000014.1</v>
      </c>
      <c r="C14" s="11">
        <f>C15+C33</f>
        <v>1038138.3</v>
      </c>
      <c r="D14" s="11">
        <f>D15+D33</f>
        <v>1110451.5</v>
      </c>
      <c r="E14" s="11">
        <f>E15+E33</f>
        <v>1126386.2000000002</v>
      </c>
      <c r="F14" s="11">
        <f>F15+F33</f>
        <v>126372.10000000006</v>
      </c>
      <c r="G14" s="12">
        <f t="shared" ref="G14:G61" si="0">E14/B14*100</f>
        <v>112.63703181785138</v>
      </c>
      <c r="H14" s="11">
        <f>H15+H33</f>
        <v>15934.69999999999</v>
      </c>
      <c r="I14" s="12">
        <f>E14/D14*100</f>
        <v>101.43497487283328</v>
      </c>
      <c r="J14" s="11">
        <f>J15+J33</f>
        <v>1158801.5</v>
      </c>
      <c r="K14" s="11">
        <f>K15+K33</f>
        <v>1209250.4000000001</v>
      </c>
    </row>
    <row r="15" spans="1:13" ht="21" customHeight="1" x14ac:dyDescent="0.25">
      <c r="A15" s="40" t="s">
        <v>39</v>
      </c>
      <c r="B15" s="11">
        <f>B16+B18+B20+B25+B32</f>
        <v>896703.2</v>
      </c>
      <c r="C15" s="11">
        <f>C16+C18+C20+C25+C32</f>
        <v>965464</v>
      </c>
      <c r="D15" s="11">
        <f>D16+D18+D20+D25+D32</f>
        <v>1031106.1</v>
      </c>
      <c r="E15" s="11">
        <f>E16+E18+E20+E25+E32</f>
        <v>1058194.6000000001</v>
      </c>
      <c r="F15" s="13">
        <f>F16+F18+F20+F25+F32</f>
        <v>161491.40000000005</v>
      </c>
      <c r="G15" s="12">
        <f t="shared" si="0"/>
        <v>118.00945954023585</v>
      </c>
      <c r="H15" s="12">
        <f>H16+H18+H20+H25+H32</f>
        <v>27088.499999999996</v>
      </c>
      <c r="I15" s="12">
        <f t="shared" ref="I15:I61" si="1">E15/D15*100</f>
        <v>102.62713022452297</v>
      </c>
      <c r="J15" s="12">
        <f>J16+J18+J20+J25+J32</f>
        <v>1104617</v>
      </c>
      <c r="K15" s="12">
        <f>K16+K18+K20+K25+K32</f>
        <v>1158203.5000000002</v>
      </c>
    </row>
    <row r="16" spans="1:13" x14ac:dyDescent="0.25">
      <c r="A16" s="41" t="s">
        <v>33</v>
      </c>
      <c r="B16" s="11">
        <f>SUM(B17:B17)</f>
        <v>697559.2</v>
      </c>
      <c r="C16" s="11">
        <f>SUM(C17:C17)</f>
        <v>765077</v>
      </c>
      <c r="D16" s="11">
        <f t="shared" ref="D16:K16" si="2">SUM(D17:D17)</f>
        <v>795795</v>
      </c>
      <c r="E16" s="14">
        <f t="shared" si="2"/>
        <v>823027</v>
      </c>
      <c r="F16" s="13">
        <f t="shared" si="2"/>
        <v>125467.80000000005</v>
      </c>
      <c r="G16" s="12">
        <f t="shared" si="0"/>
        <v>117.98668844164051</v>
      </c>
      <c r="H16" s="12">
        <f t="shared" si="2"/>
        <v>27232</v>
      </c>
      <c r="I16" s="12">
        <f t="shared" si="1"/>
        <v>103.42198681821324</v>
      </c>
      <c r="J16" s="12">
        <f t="shared" si="2"/>
        <v>868231</v>
      </c>
      <c r="K16" s="12">
        <f t="shared" si="2"/>
        <v>913311</v>
      </c>
    </row>
    <row r="17" spans="1:11" ht="31.5" x14ac:dyDescent="0.25">
      <c r="A17" s="42" t="s">
        <v>30</v>
      </c>
      <c r="B17" s="11">
        <v>697559.2</v>
      </c>
      <c r="C17" s="15">
        <v>765077</v>
      </c>
      <c r="D17" s="15">
        <v>795795</v>
      </c>
      <c r="E17" s="14">
        <v>823027</v>
      </c>
      <c r="F17" s="13">
        <f>E17-B17</f>
        <v>125467.80000000005</v>
      </c>
      <c r="G17" s="12">
        <f t="shared" si="0"/>
        <v>117.98668844164051</v>
      </c>
      <c r="H17" s="12">
        <f>E17-D17</f>
        <v>27232</v>
      </c>
      <c r="I17" s="12">
        <f t="shared" si="1"/>
        <v>103.42198681821324</v>
      </c>
      <c r="J17" s="12">
        <v>868231</v>
      </c>
      <c r="K17" s="12">
        <v>913311</v>
      </c>
    </row>
    <row r="18" spans="1:11" ht="45" x14ac:dyDescent="0.25">
      <c r="A18" s="43" t="s">
        <v>34</v>
      </c>
      <c r="B18" s="11">
        <f>B19</f>
        <v>8651.4</v>
      </c>
      <c r="C18" s="11">
        <f>C19</f>
        <v>10345.4</v>
      </c>
      <c r="D18" s="16">
        <f t="shared" ref="D18:K18" si="3">D19</f>
        <v>10462.1</v>
      </c>
      <c r="E18" s="14">
        <f t="shared" si="3"/>
        <v>10951.8</v>
      </c>
      <c r="F18" s="13">
        <f t="shared" si="3"/>
        <v>2300.3999999999996</v>
      </c>
      <c r="G18" s="12">
        <f t="shared" si="0"/>
        <v>126.58991608294612</v>
      </c>
      <c r="H18" s="12">
        <f t="shared" si="3"/>
        <v>489.69999999999891</v>
      </c>
      <c r="I18" s="12">
        <f t="shared" si="1"/>
        <v>104.68070463864807</v>
      </c>
      <c r="J18" s="12">
        <f t="shared" si="3"/>
        <v>10221.799999999999</v>
      </c>
      <c r="K18" s="12">
        <f t="shared" si="3"/>
        <v>10437.299999999999</v>
      </c>
    </row>
    <row r="19" spans="1:11" ht="47.25" x14ac:dyDescent="0.25">
      <c r="A19" s="44" t="s">
        <v>11</v>
      </c>
      <c r="B19" s="11">
        <v>8651.4</v>
      </c>
      <c r="C19" s="15">
        <v>10345.4</v>
      </c>
      <c r="D19" s="15">
        <v>10462.1</v>
      </c>
      <c r="E19" s="14">
        <v>10951.8</v>
      </c>
      <c r="F19" s="13">
        <f>E19-B19</f>
        <v>2300.3999999999996</v>
      </c>
      <c r="G19" s="12">
        <f t="shared" si="0"/>
        <v>126.58991608294612</v>
      </c>
      <c r="H19" s="12">
        <f>E19-D19</f>
        <v>489.69999999999891</v>
      </c>
      <c r="I19" s="12">
        <f t="shared" si="1"/>
        <v>104.68070463864807</v>
      </c>
      <c r="J19" s="12">
        <v>10221.799999999999</v>
      </c>
      <c r="K19" s="12">
        <v>10437.299999999999</v>
      </c>
    </row>
    <row r="20" spans="1:11" x14ac:dyDescent="0.25">
      <c r="A20" s="41" t="s">
        <v>35</v>
      </c>
      <c r="B20" s="11">
        <f>SUM(B21:B24)</f>
        <v>94972.5</v>
      </c>
      <c r="C20" s="11">
        <f>SUM(C21:C24)</f>
        <v>91076</v>
      </c>
      <c r="D20" s="11">
        <f t="shared" ref="D20:K20" si="4">SUM(D21:D24)</f>
        <v>88614</v>
      </c>
      <c r="E20" s="14">
        <f t="shared" si="4"/>
        <v>83756</v>
      </c>
      <c r="F20" s="13">
        <f t="shared" si="4"/>
        <v>-11216.499999999995</v>
      </c>
      <c r="G20" s="12">
        <f t="shared" si="0"/>
        <v>88.189739135012772</v>
      </c>
      <c r="H20" s="12">
        <f t="shared" si="4"/>
        <v>-4858</v>
      </c>
      <c r="I20" s="12">
        <f t="shared" si="1"/>
        <v>94.5177962850114</v>
      </c>
      <c r="J20" s="12">
        <f t="shared" si="4"/>
        <v>82081</v>
      </c>
      <c r="K20" s="12">
        <f t="shared" si="4"/>
        <v>82161.399999999994</v>
      </c>
    </row>
    <row r="21" spans="1:11" ht="31.5" x14ac:dyDescent="0.25">
      <c r="A21" s="44" t="s">
        <v>12</v>
      </c>
      <c r="B21" s="14">
        <v>88747.9</v>
      </c>
      <c r="C21" s="16">
        <v>84870</v>
      </c>
      <c r="D21" s="16">
        <v>84870</v>
      </c>
      <c r="E21" s="14">
        <v>80000</v>
      </c>
      <c r="F21" s="13">
        <f>E21-B21</f>
        <v>-8747.8999999999942</v>
      </c>
      <c r="G21" s="12">
        <f t="shared" si="0"/>
        <v>90.142978031029472</v>
      </c>
      <c r="H21" s="12">
        <f>E21-D21</f>
        <v>-4870</v>
      </c>
      <c r="I21" s="12">
        <f t="shared" si="1"/>
        <v>94.261812183339217</v>
      </c>
      <c r="J21" s="12">
        <v>78400</v>
      </c>
      <c r="K21" s="12">
        <v>78478.399999999994</v>
      </c>
    </row>
    <row r="22" spans="1:11" ht="31.5" x14ac:dyDescent="0.25">
      <c r="A22" s="40" t="s">
        <v>0</v>
      </c>
      <c r="B22" s="11">
        <v>-599</v>
      </c>
      <c r="C22" s="15">
        <v>0</v>
      </c>
      <c r="D22" s="15">
        <v>0</v>
      </c>
      <c r="E22" s="14">
        <v>0</v>
      </c>
      <c r="F22" s="13">
        <f t="shared" ref="F22:F24" si="5">E22-B22</f>
        <v>599</v>
      </c>
      <c r="G22" s="12">
        <f t="shared" si="0"/>
        <v>0</v>
      </c>
      <c r="H22" s="12">
        <f t="shared" ref="H22:H24" si="6">E22-D22</f>
        <v>0</v>
      </c>
      <c r="I22" s="12">
        <v>0</v>
      </c>
      <c r="J22" s="12">
        <v>0</v>
      </c>
      <c r="K22" s="12">
        <v>0</v>
      </c>
    </row>
    <row r="23" spans="1:11" x14ac:dyDescent="0.25">
      <c r="A23" s="40" t="s">
        <v>1</v>
      </c>
      <c r="B23" s="11">
        <v>72</v>
      </c>
      <c r="C23" s="15">
        <v>112</v>
      </c>
      <c r="D23" s="15">
        <v>244</v>
      </c>
      <c r="E23" s="14">
        <v>116</v>
      </c>
      <c r="F23" s="13">
        <f t="shared" si="5"/>
        <v>44</v>
      </c>
      <c r="G23" s="12">
        <f t="shared" si="0"/>
        <v>161.11111111111111</v>
      </c>
      <c r="H23" s="12">
        <f t="shared" si="6"/>
        <v>-128</v>
      </c>
      <c r="I23" s="12">
        <f t="shared" si="1"/>
        <v>47.540983606557376</v>
      </c>
      <c r="J23" s="12">
        <v>114</v>
      </c>
      <c r="K23" s="12">
        <v>112</v>
      </c>
    </row>
    <row r="24" spans="1:11" ht="31.5" x14ac:dyDescent="0.25">
      <c r="A24" s="40" t="s">
        <v>20</v>
      </c>
      <c r="B24" s="11">
        <v>6751.6</v>
      </c>
      <c r="C24" s="15">
        <v>6094</v>
      </c>
      <c r="D24" s="15">
        <v>3500</v>
      </c>
      <c r="E24" s="14">
        <v>3640</v>
      </c>
      <c r="F24" s="13">
        <f t="shared" si="5"/>
        <v>-3111.6000000000004</v>
      </c>
      <c r="G24" s="12">
        <f t="shared" si="0"/>
        <v>53.913146513419044</v>
      </c>
      <c r="H24" s="12">
        <f t="shared" si="6"/>
        <v>140</v>
      </c>
      <c r="I24" s="12">
        <f t="shared" si="1"/>
        <v>104</v>
      </c>
      <c r="J24" s="12">
        <v>3567</v>
      </c>
      <c r="K24" s="12">
        <v>3571</v>
      </c>
    </row>
    <row r="25" spans="1:11" x14ac:dyDescent="0.25">
      <c r="A25" s="41" t="s">
        <v>36</v>
      </c>
      <c r="B25" s="11">
        <f>SUM(B26:B31)</f>
        <v>93055.400000000009</v>
      </c>
      <c r="C25" s="11">
        <f>SUM(C26:C31)</f>
        <v>96944</v>
      </c>
      <c r="D25" s="11">
        <f t="shared" ref="D25:K25" si="7">SUM(D26:D31)</f>
        <v>134215</v>
      </c>
      <c r="E25" s="14">
        <f t="shared" si="7"/>
        <v>138418</v>
      </c>
      <c r="F25" s="13">
        <f t="shared" si="7"/>
        <v>45362.600000000013</v>
      </c>
      <c r="G25" s="12">
        <f t="shared" si="0"/>
        <v>148.74795014582708</v>
      </c>
      <c r="H25" s="12">
        <f t="shared" si="7"/>
        <v>4203</v>
      </c>
      <c r="I25" s="12">
        <f>E25/D25*100</f>
        <v>103.13154267406772</v>
      </c>
      <c r="J25" s="12">
        <f t="shared" si="7"/>
        <v>142021</v>
      </c>
      <c r="K25" s="12">
        <f t="shared" si="7"/>
        <v>150211</v>
      </c>
    </row>
    <row r="26" spans="1:11" x14ac:dyDescent="0.25">
      <c r="A26" s="45" t="s">
        <v>2</v>
      </c>
      <c r="B26" s="11">
        <v>2102.1999999999998</v>
      </c>
      <c r="C26" s="15">
        <v>2400</v>
      </c>
      <c r="D26" s="15">
        <v>2400</v>
      </c>
      <c r="E26" s="14">
        <v>2508</v>
      </c>
      <c r="F26" s="13">
        <f>E26-B26</f>
        <v>405.80000000000018</v>
      </c>
      <c r="G26" s="12">
        <f t="shared" si="0"/>
        <v>119.30358671867569</v>
      </c>
      <c r="H26" s="12">
        <f>E26-D26</f>
        <v>108</v>
      </c>
      <c r="I26" s="12">
        <f t="shared" si="1"/>
        <v>104.5</v>
      </c>
      <c r="J26" s="12">
        <v>2608</v>
      </c>
      <c r="K26" s="12">
        <v>2686</v>
      </c>
    </row>
    <row r="27" spans="1:11" x14ac:dyDescent="0.25">
      <c r="A27" s="45" t="s">
        <v>22</v>
      </c>
      <c r="B27" s="11">
        <v>57101</v>
      </c>
      <c r="C27" s="15">
        <v>60430</v>
      </c>
      <c r="D27" s="15">
        <v>94946</v>
      </c>
      <c r="E27" s="14">
        <v>98461</v>
      </c>
      <c r="F27" s="13">
        <f t="shared" ref="F27:F32" si="8">E27-B27</f>
        <v>41360</v>
      </c>
      <c r="G27" s="12">
        <f t="shared" si="0"/>
        <v>172.43305721440956</v>
      </c>
      <c r="H27" s="12">
        <f t="shared" ref="H27:H32" si="9">E27-D27</f>
        <v>3515</v>
      </c>
      <c r="I27" s="12">
        <f>E27/D27*100</f>
        <v>103.70210435405389</v>
      </c>
      <c r="J27" s="12">
        <v>101354</v>
      </c>
      <c r="K27" s="12">
        <v>108828</v>
      </c>
    </row>
    <row r="28" spans="1:11" x14ac:dyDescent="0.25">
      <c r="A28" s="45" t="s">
        <v>13</v>
      </c>
      <c r="B28" s="14">
        <v>9320.6</v>
      </c>
      <c r="C28" s="16">
        <v>9846</v>
      </c>
      <c r="D28" s="16">
        <v>9846</v>
      </c>
      <c r="E28" s="14">
        <v>10043</v>
      </c>
      <c r="F28" s="13">
        <f t="shared" si="8"/>
        <v>722.39999999999964</v>
      </c>
      <c r="G28" s="12">
        <f t="shared" si="0"/>
        <v>107.75057399738215</v>
      </c>
      <c r="H28" s="12">
        <f t="shared" si="9"/>
        <v>197</v>
      </c>
      <c r="I28" s="12">
        <f t="shared" si="1"/>
        <v>102.0008125126955</v>
      </c>
      <c r="J28" s="12">
        <v>10244</v>
      </c>
      <c r="K28" s="12">
        <v>10449</v>
      </c>
    </row>
    <row r="29" spans="1:11" x14ac:dyDescent="0.25">
      <c r="A29" s="45" t="s">
        <v>14</v>
      </c>
      <c r="B29" s="14">
        <v>14848.8</v>
      </c>
      <c r="C29" s="16">
        <v>16320</v>
      </c>
      <c r="D29" s="16">
        <v>16320</v>
      </c>
      <c r="E29" s="14">
        <v>16546</v>
      </c>
      <c r="F29" s="13">
        <f t="shared" si="8"/>
        <v>1697.2000000000007</v>
      </c>
      <c r="G29" s="12">
        <f t="shared" si="0"/>
        <v>111.42987985561123</v>
      </c>
      <c r="H29" s="12">
        <f t="shared" si="9"/>
        <v>226</v>
      </c>
      <c r="I29" s="12">
        <f t="shared" si="1"/>
        <v>101.38480392156863</v>
      </c>
      <c r="J29" s="12">
        <v>16760</v>
      </c>
      <c r="K29" s="12">
        <v>17004</v>
      </c>
    </row>
    <row r="30" spans="1:11" x14ac:dyDescent="0.25">
      <c r="A30" s="45" t="s">
        <v>23</v>
      </c>
      <c r="B30" s="11">
        <v>8852.1</v>
      </c>
      <c r="C30" s="15">
        <v>7245</v>
      </c>
      <c r="D30" s="15">
        <v>10000</v>
      </c>
      <c r="E30" s="14">
        <v>10100</v>
      </c>
      <c r="F30" s="13">
        <f t="shared" si="8"/>
        <v>1247.8999999999996</v>
      </c>
      <c r="G30" s="12">
        <f t="shared" si="0"/>
        <v>114.09721986873171</v>
      </c>
      <c r="H30" s="12">
        <f t="shared" si="9"/>
        <v>100</v>
      </c>
      <c r="I30" s="12">
        <f t="shared" si="1"/>
        <v>101</v>
      </c>
      <c r="J30" s="12">
        <v>10252</v>
      </c>
      <c r="K30" s="12">
        <v>10405</v>
      </c>
    </row>
    <row r="31" spans="1:11" x14ac:dyDescent="0.25">
      <c r="A31" s="45" t="s">
        <v>24</v>
      </c>
      <c r="B31" s="11">
        <v>830.7</v>
      </c>
      <c r="C31" s="15">
        <v>703</v>
      </c>
      <c r="D31" s="15">
        <v>703</v>
      </c>
      <c r="E31" s="14">
        <v>760</v>
      </c>
      <c r="F31" s="13">
        <f t="shared" si="8"/>
        <v>-70.700000000000045</v>
      </c>
      <c r="G31" s="12">
        <f t="shared" si="0"/>
        <v>91.489105573612605</v>
      </c>
      <c r="H31" s="12">
        <f t="shared" si="9"/>
        <v>57</v>
      </c>
      <c r="I31" s="12">
        <f t="shared" si="1"/>
        <v>108.10810810810811</v>
      </c>
      <c r="J31" s="12">
        <v>803</v>
      </c>
      <c r="K31" s="12">
        <v>839</v>
      </c>
    </row>
    <row r="32" spans="1:11" x14ac:dyDescent="0.25">
      <c r="A32" s="40" t="s">
        <v>37</v>
      </c>
      <c r="B32" s="11">
        <v>2464.6999999999998</v>
      </c>
      <c r="C32" s="15">
        <v>2021.6</v>
      </c>
      <c r="D32" s="15">
        <v>2020</v>
      </c>
      <c r="E32" s="14">
        <v>2041.8</v>
      </c>
      <c r="F32" s="13">
        <f t="shared" si="8"/>
        <v>-422.89999999999986</v>
      </c>
      <c r="G32" s="12">
        <f t="shared" si="0"/>
        <v>82.841725159248597</v>
      </c>
      <c r="H32" s="12">
        <f t="shared" si="9"/>
        <v>21.799999999999955</v>
      </c>
      <c r="I32" s="12">
        <f t="shared" si="1"/>
        <v>101.07920792079209</v>
      </c>
      <c r="J32" s="12">
        <v>2062.1999999999998</v>
      </c>
      <c r="K32" s="12">
        <v>2082.8000000000002</v>
      </c>
    </row>
    <row r="33" spans="1:11" ht="24" customHeight="1" x14ac:dyDescent="0.25">
      <c r="A33" s="40" t="s">
        <v>40</v>
      </c>
      <c r="B33" s="11">
        <f>B34+B41+B43+B46+B50+B51</f>
        <v>103310.9</v>
      </c>
      <c r="C33" s="11">
        <f>C34+C41+C43+C46+C50+C51</f>
        <v>72674.3</v>
      </c>
      <c r="D33" s="16">
        <f>D34+D41+D43+D46+D50+D51</f>
        <v>79345.399999999994</v>
      </c>
      <c r="E33" s="14">
        <f>E34+E41+E43+E46+E50+E51</f>
        <v>68191.599999999977</v>
      </c>
      <c r="F33" s="13">
        <f>F34+F41+F43+F46+F50+F51</f>
        <v>-35119.299999999996</v>
      </c>
      <c r="G33" s="12">
        <f t="shared" si="0"/>
        <v>66.006200700990874</v>
      </c>
      <c r="H33" s="12">
        <f>H34+H41+H43+H46+H50+H51</f>
        <v>-11153.800000000007</v>
      </c>
      <c r="I33" s="12">
        <f t="shared" si="1"/>
        <v>85.942726358427819</v>
      </c>
      <c r="J33" s="12">
        <f>J34+J41+J43+J46+J50+J51</f>
        <v>54184.499999999993</v>
      </c>
      <c r="K33" s="12">
        <f>K34+K41+K43+K46+K50+K51</f>
        <v>51046.9</v>
      </c>
    </row>
    <row r="34" spans="1:11" ht="45.75" customHeight="1" x14ac:dyDescent="0.25">
      <c r="A34" s="41" t="s">
        <v>38</v>
      </c>
      <c r="B34" s="11">
        <f>SUM(B35:B40)</f>
        <v>74492.099999999991</v>
      </c>
      <c r="C34" s="11">
        <f>SUM(C35:C40)</f>
        <v>56818.700000000004</v>
      </c>
      <c r="D34" s="11">
        <f>SUM(D35:D40)</f>
        <v>57085.8</v>
      </c>
      <c r="E34" s="14">
        <f>SUM(E35:E40)</f>
        <v>53788.999999999993</v>
      </c>
      <c r="F34" s="13">
        <f>SUM(F35:F40)</f>
        <v>-20703.099999999995</v>
      </c>
      <c r="G34" s="12">
        <f t="shared" si="0"/>
        <v>72.207656919324322</v>
      </c>
      <c r="H34" s="12">
        <f>SUM(H35:H40)</f>
        <v>-3296.8000000000061</v>
      </c>
      <c r="I34" s="12">
        <f t="shared" si="1"/>
        <v>94.224833496245992</v>
      </c>
      <c r="J34" s="12">
        <f>SUM(J35:J40)</f>
        <v>39656.399999999994</v>
      </c>
      <c r="K34" s="12">
        <f>SUM(K35:K40)</f>
        <v>36525.4</v>
      </c>
    </row>
    <row r="35" spans="1:11" ht="110.25" x14ac:dyDescent="0.25">
      <c r="A35" s="40" t="s">
        <v>6</v>
      </c>
      <c r="B35" s="11">
        <v>67646.899999999994</v>
      </c>
      <c r="C35" s="15">
        <v>50067.8</v>
      </c>
      <c r="D35" s="15">
        <v>50067.8</v>
      </c>
      <c r="E35" s="14">
        <v>46883.199999999997</v>
      </c>
      <c r="F35" s="13">
        <f t="shared" ref="F35:F40" si="10">E35-B35</f>
        <v>-20763.699999999997</v>
      </c>
      <c r="G35" s="12">
        <f t="shared" si="0"/>
        <v>69.305762717877684</v>
      </c>
      <c r="H35" s="12">
        <f t="shared" ref="H35:H40" si="11">E35-D35</f>
        <v>-3184.6000000000058</v>
      </c>
      <c r="I35" s="12">
        <f t="shared" si="1"/>
        <v>93.639424939781648</v>
      </c>
      <c r="J35" s="12">
        <v>32532.6</v>
      </c>
      <c r="K35" s="12">
        <v>29146.1</v>
      </c>
    </row>
    <row r="36" spans="1:11" ht="112.5" hidden="1" customHeight="1" x14ac:dyDescent="0.25">
      <c r="A36" s="40" t="s">
        <v>7</v>
      </c>
      <c r="B36" s="11">
        <v>0</v>
      </c>
      <c r="C36" s="15">
        <v>0</v>
      </c>
      <c r="D36" s="15">
        <v>0</v>
      </c>
      <c r="E36" s="14">
        <v>0</v>
      </c>
      <c r="F36" s="13">
        <f t="shared" si="10"/>
        <v>0</v>
      </c>
      <c r="G36" s="12">
        <v>0</v>
      </c>
      <c r="H36" s="12">
        <f t="shared" si="11"/>
        <v>0</v>
      </c>
      <c r="I36" s="12">
        <v>0</v>
      </c>
      <c r="J36" s="12">
        <v>0</v>
      </c>
      <c r="K36" s="12">
        <v>0</v>
      </c>
    </row>
    <row r="37" spans="1:11" ht="47.25" x14ac:dyDescent="0.25">
      <c r="A37" s="40" t="s">
        <v>15</v>
      </c>
      <c r="B37" s="14">
        <v>3502.5</v>
      </c>
      <c r="C37" s="16">
        <v>3523.4</v>
      </c>
      <c r="D37" s="16">
        <v>3523.4</v>
      </c>
      <c r="E37" s="14">
        <v>3468.2</v>
      </c>
      <c r="F37" s="13">
        <f t="shared" si="10"/>
        <v>-34.300000000000182</v>
      </c>
      <c r="G37" s="12">
        <f>E37/B37*100</f>
        <v>99.020699500356884</v>
      </c>
      <c r="H37" s="12">
        <f t="shared" si="11"/>
        <v>-55.200000000000273</v>
      </c>
      <c r="I37" s="12">
        <f t="shared" si="1"/>
        <v>98.43333144122154</v>
      </c>
      <c r="J37" s="12">
        <v>3549.2</v>
      </c>
      <c r="K37" s="12">
        <v>3662.3</v>
      </c>
    </row>
    <row r="38" spans="1:11" ht="157.5" x14ac:dyDescent="0.25">
      <c r="A38" s="40" t="s">
        <v>66</v>
      </c>
      <c r="B38" s="14">
        <v>0</v>
      </c>
      <c r="C38" s="16">
        <v>0</v>
      </c>
      <c r="D38" s="16">
        <v>267</v>
      </c>
      <c r="E38" s="14">
        <v>0</v>
      </c>
      <c r="F38" s="13">
        <f t="shared" si="10"/>
        <v>0</v>
      </c>
      <c r="G38" s="12">
        <v>0</v>
      </c>
      <c r="H38" s="12">
        <f t="shared" si="11"/>
        <v>-267</v>
      </c>
      <c r="I38" s="12">
        <f t="shared" si="1"/>
        <v>0</v>
      </c>
      <c r="J38" s="12">
        <v>0</v>
      </c>
      <c r="K38" s="12">
        <v>0</v>
      </c>
    </row>
    <row r="39" spans="1:11" ht="204.75" x14ac:dyDescent="0.25">
      <c r="A39" s="40" t="s">
        <v>67</v>
      </c>
      <c r="B39" s="14">
        <v>20.7</v>
      </c>
      <c r="C39" s="16">
        <v>13.8</v>
      </c>
      <c r="D39" s="16">
        <v>13.9</v>
      </c>
      <c r="E39" s="14">
        <v>13.9</v>
      </c>
      <c r="F39" s="13">
        <f t="shared" si="10"/>
        <v>-6.7999999999999989</v>
      </c>
      <c r="G39" s="12">
        <f>E39/B39*100</f>
        <v>67.149758454106291</v>
      </c>
      <c r="H39" s="12">
        <f t="shared" si="11"/>
        <v>0</v>
      </c>
      <c r="I39" s="12">
        <f t="shared" si="1"/>
        <v>100</v>
      </c>
      <c r="J39" s="12">
        <v>13.9</v>
      </c>
      <c r="K39" s="12">
        <v>13.9</v>
      </c>
    </row>
    <row r="40" spans="1:11" ht="94.5" x14ac:dyDescent="0.25">
      <c r="A40" s="40" t="s">
        <v>8</v>
      </c>
      <c r="B40" s="11">
        <v>3322</v>
      </c>
      <c r="C40" s="15">
        <v>3213.7</v>
      </c>
      <c r="D40" s="15">
        <v>3213.7</v>
      </c>
      <c r="E40" s="14">
        <v>3423.7</v>
      </c>
      <c r="F40" s="13">
        <f t="shared" si="10"/>
        <v>101.69999999999982</v>
      </c>
      <c r="G40" s="12">
        <f t="shared" si="0"/>
        <v>103.0614087898856</v>
      </c>
      <c r="H40" s="12">
        <f t="shared" si="11"/>
        <v>210</v>
      </c>
      <c r="I40" s="12">
        <f t="shared" si="1"/>
        <v>106.53452406883032</v>
      </c>
      <c r="J40" s="12">
        <v>3560.7</v>
      </c>
      <c r="K40" s="12">
        <v>3703.1</v>
      </c>
    </row>
    <row r="41" spans="1:11" ht="30" x14ac:dyDescent="0.25">
      <c r="A41" s="46" t="s">
        <v>41</v>
      </c>
      <c r="B41" s="11">
        <f>SUM(B42)</f>
        <v>1786.8</v>
      </c>
      <c r="C41" s="11">
        <f>SUM(C42)</f>
        <v>5027.1000000000004</v>
      </c>
      <c r="D41" s="11">
        <f t="shared" ref="D41:K41" si="12">SUM(D42)</f>
        <v>5027.1000000000004</v>
      </c>
      <c r="E41" s="14">
        <f t="shared" si="12"/>
        <v>5584.6</v>
      </c>
      <c r="F41" s="13">
        <f t="shared" si="12"/>
        <v>3797.8</v>
      </c>
      <c r="G41" s="12">
        <f t="shared" si="0"/>
        <v>312.54757107678535</v>
      </c>
      <c r="H41" s="12">
        <f t="shared" si="12"/>
        <v>557.5</v>
      </c>
      <c r="I41" s="12">
        <f t="shared" si="1"/>
        <v>111.08989278112628</v>
      </c>
      <c r="J41" s="12">
        <f t="shared" si="12"/>
        <v>5584.6</v>
      </c>
      <c r="K41" s="12">
        <f t="shared" si="12"/>
        <v>5584.6</v>
      </c>
    </row>
    <row r="42" spans="1:11" ht="31.5" x14ac:dyDescent="0.25">
      <c r="A42" s="40" t="s">
        <v>3</v>
      </c>
      <c r="B42" s="11">
        <v>1786.8</v>
      </c>
      <c r="C42" s="15">
        <v>5027.1000000000004</v>
      </c>
      <c r="D42" s="16">
        <v>5027.1000000000004</v>
      </c>
      <c r="E42" s="14">
        <v>5584.6</v>
      </c>
      <c r="F42" s="13">
        <f>E42-B42</f>
        <v>3797.8</v>
      </c>
      <c r="G42" s="12">
        <f t="shared" si="0"/>
        <v>312.54757107678535</v>
      </c>
      <c r="H42" s="12">
        <f>E42-D42</f>
        <v>557.5</v>
      </c>
      <c r="I42" s="12">
        <f t="shared" si="1"/>
        <v>111.08989278112628</v>
      </c>
      <c r="J42" s="12">
        <v>5584.6</v>
      </c>
      <c r="K42" s="12">
        <v>5584.6</v>
      </c>
    </row>
    <row r="43" spans="1:11" ht="45" x14ac:dyDescent="0.25">
      <c r="A43" s="47" t="s">
        <v>42</v>
      </c>
      <c r="B43" s="11">
        <f>SUM(B44:B45)</f>
        <v>10797.8</v>
      </c>
      <c r="C43" s="11">
        <f>SUM(C44:C45)</f>
        <v>318.7</v>
      </c>
      <c r="D43" s="11">
        <f t="shared" ref="D43:K43" si="13">SUM(D44:D45)</f>
        <v>8733.1</v>
      </c>
      <c r="E43" s="14">
        <f t="shared" si="13"/>
        <v>412.2</v>
      </c>
      <c r="F43" s="13">
        <f t="shared" si="13"/>
        <v>-10385.6</v>
      </c>
      <c r="G43" s="12">
        <f t="shared" si="0"/>
        <v>3.8174442942080797</v>
      </c>
      <c r="H43" s="12">
        <f t="shared" si="13"/>
        <v>-8320.9</v>
      </c>
      <c r="I43" s="12">
        <f t="shared" si="1"/>
        <v>4.7199734344047357</v>
      </c>
      <c r="J43" s="12">
        <f t="shared" si="13"/>
        <v>428.6</v>
      </c>
      <c r="K43" s="12">
        <f t="shared" si="13"/>
        <v>445.7</v>
      </c>
    </row>
    <row r="44" spans="1:11" ht="47.25" x14ac:dyDescent="0.25">
      <c r="A44" s="48" t="s">
        <v>17</v>
      </c>
      <c r="B44" s="11">
        <v>4.8</v>
      </c>
      <c r="C44" s="15">
        <v>2.2999999999999998</v>
      </c>
      <c r="D44" s="16">
        <v>3</v>
      </c>
      <c r="E44" s="14">
        <v>3.7</v>
      </c>
      <c r="F44" s="13">
        <f>E44-B44</f>
        <v>-1.0999999999999996</v>
      </c>
      <c r="G44" s="12">
        <f t="shared" si="0"/>
        <v>77.083333333333343</v>
      </c>
      <c r="H44" s="12">
        <f>E44-D44</f>
        <v>0.70000000000000018</v>
      </c>
      <c r="I44" s="12">
        <f t="shared" si="1"/>
        <v>123.33333333333334</v>
      </c>
      <c r="J44" s="12">
        <v>3.8</v>
      </c>
      <c r="K44" s="12">
        <v>3.9</v>
      </c>
    </row>
    <row r="45" spans="1:11" ht="31.5" x14ac:dyDescent="0.25">
      <c r="A45" s="48" t="s">
        <v>16</v>
      </c>
      <c r="B45" s="11">
        <v>10793</v>
      </c>
      <c r="C45" s="15">
        <v>316.39999999999998</v>
      </c>
      <c r="D45" s="16">
        <v>8730.1</v>
      </c>
      <c r="E45" s="14">
        <v>408.5</v>
      </c>
      <c r="F45" s="13">
        <f>E45-B45</f>
        <v>-10384.5</v>
      </c>
      <c r="G45" s="12">
        <f t="shared" si="0"/>
        <v>3.7848605577689245</v>
      </c>
      <c r="H45" s="12">
        <f>E45-D45</f>
        <v>-8321.6</v>
      </c>
      <c r="I45" s="12">
        <f t="shared" si="1"/>
        <v>4.6792132965258126</v>
      </c>
      <c r="J45" s="12">
        <v>424.8</v>
      </c>
      <c r="K45" s="12">
        <v>441.8</v>
      </c>
    </row>
    <row r="46" spans="1:11" ht="30" x14ac:dyDescent="0.25">
      <c r="A46" s="41" t="s">
        <v>43</v>
      </c>
      <c r="B46" s="11">
        <f>SUM(B47+B48+B49)</f>
        <v>3907.7999999999997</v>
      </c>
      <c r="C46" s="11">
        <f>SUM(C47+C48+C49)</f>
        <v>8187</v>
      </c>
      <c r="D46" s="16">
        <f t="shared" ref="D46:K46" si="14">SUM(D47+D48+D49)</f>
        <v>4433.2</v>
      </c>
      <c r="E46" s="14">
        <f t="shared" si="14"/>
        <v>6509.9</v>
      </c>
      <c r="F46" s="13">
        <f t="shared" si="14"/>
        <v>2602.1</v>
      </c>
      <c r="G46" s="12">
        <f t="shared" si="0"/>
        <v>166.58733814422436</v>
      </c>
      <c r="H46" s="12">
        <f t="shared" si="14"/>
        <v>2076.6999999999994</v>
      </c>
      <c r="I46" s="12">
        <f t="shared" si="1"/>
        <v>146.84426599296219</v>
      </c>
      <c r="J46" s="12">
        <f t="shared" si="14"/>
        <v>6509.9</v>
      </c>
      <c r="K46" s="12">
        <f t="shared" si="14"/>
        <v>6509.9</v>
      </c>
    </row>
    <row r="47" spans="1:11" ht="131.25" customHeight="1" x14ac:dyDescent="0.25">
      <c r="A47" s="49" t="s">
        <v>55</v>
      </c>
      <c r="B47" s="11">
        <v>616.6</v>
      </c>
      <c r="C47" s="15">
        <v>941.4</v>
      </c>
      <c r="D47" s="16">
        <v>941.4</v>
      </c>
      <c r="E47" s="14">
        <v>0</v>
      </c>
      <c r="F47" s="13">
        <f>E47-B47</f>
        <v>-616.6</v>
      </c>
      <c r="G47" s="12">
        <v>0</v>
      </c>
      <c r="H47" s="12">
        <f>E47-D47</f>
        <v>-941.4</v>
      </c>
      <c r="I47" s="12">
        <v>0</v>
      </c>
      <c r="J47" s="12">
        <v>0</v>
      </c>
      <c r="K47" s="12">
        <v>0</v>
      </c>
    </row>
    <row r="48" spans="1:11" ht="63" x14ac:dyDescent="0.25">
      <c r="A48" s="40" t="s">
        <v>4</v>
      </c>
      <c r="B48" s="11">
        <v>3291.2</v>
      </c>
      <c r="C48" s="15">
        <v>7245.6</v>
      </c>
      <c r="D48" s="16">
        <v>3491.8</v>
      </c>
      <c r="E48" s="14">
        <v>6509.9</v>
      </c>
      <c r="F48" s="13">
        <f t="shared" ref="F48:F51" si="15">E48-B48</f>
        <v>3218.7</v>
      </c>
      <c r="G48" s="12">
        <f t="shared" si="0"/>
        <v>197.79715605250365</v>
      </c>
      <c r="H48" s="12">
        <f t="shared" ref="H48:H51" si="16">E48-D48</f>
        <v>3018.0999999999995</v>
      </c>
      <c r="I48" s="12">
        <f t="shared" si="1"/>
        <v>186.43393092387879</v>
      </c>
      <c r="J48" s="12">
        <v>6509.9</v>
      </c>
      <c r="K48" s="12">
        <v>6509.9</v>
      </c>
    </row>
    <row r="49" spans="1:11" ht="78.75" hidden="1" x14ac:dyDescent="0.25">
      <c r="A49" s="40" t="s">
        <v>21</v>
      </c>
      <c r="B49" s="11">
        <v>0</v>
      </c>
      <c r="C49" s="15">
        <v>0</v>
      </c>
      <c r="D49" s="16">
        <v>0</v>
      </c>
      <c r="E49" s="14">
        <v>0</v>
      </c>
      <c r="F49" s="13">
        <f t="shared" si="15"/>
        <v>0</v>
      </c>
      <c r="G49" s="12">
        <v>0</v>
      </c>
      <c r="H49" s="12">
        <f t="shared" si="16"/>
        <v>0</v>
      </c>
      <c r="I49" s="12">
        <v>0</v>
      </c>
      <c r="J49" s="12">
        <v>0</v>
      </c>
      <c r="K49" s="12">
        <v>0</v>
      </c>
    </row>
    <row r="50" spans="1:11" x14ac:dyDescent="0.25">
      <c r="A50" s="41" t="s">
        <v>44</v>
      </c>
      <c r="B50" s="11">
        <v>12326.4</v>
      </c>
      <c r="C50" s="15">
        <v>2322.8000000000002</v>
      </c>
      <c r="D50" s="16">
        <v>4066.2</v>
      </c>
      <c r="E50" s="14">
        <v>1895.9</v>
      </c>
      <c r="F50" s="13">
        <f t="shared" si="15"/>
        <v>-10430.5</v>
      </c>
      <c r="G50" s="12">
        <f t="shared" si="0"/>
        <v>15.380808670820354</v>
      </c>
      <c r="H50" s="12">
        <f t="shared" si="16"/>
        <v>-2170.2999999999997</v>
      </c>
      <c r="I50" s="12">
        <f t="shared" si="1"/>
        <v>46.625842309773255</v>
      </c>
      <c r="J50" s="12">
        <v>2005</v>
      </c>
      <c r="K50" s="12">
        <v>1981.3</v>
      </c>
    </row>
    <row r="51" spans="1:11" hidden="1" x14ac:dyDescent="0.25">
      <c r="A51" s="41" t="s">
        <v>45</v>
      </c>
      <c r="B51" s="11">
        <v>0</v>
      </c>
      <c r="C51" s="15">
        <v>0</v>
      </c>
      <c r="D51" s="16">
        <v>0</v>
      </c>
      <c r="E51" s="14">
        <v>0</v>
      </c>
      <c r="F51" s="13">
        <f t="shared" si="15"/>
        <v>0</v>
      </c>
      <c r="G51" s="12">
        <v>0</v>
      </c>
      <c r="H51" s="12">
        <f t="shared" si="16"/>
        <v>0</v>
      </c>
      <c r="I51" s="12">
        <v>0</v>
      </c>
      <c r="J51" s="12">
        <v>0</v>
      </c>
      <c r="K51" s="12">
        <v>0</v>
      </c>
    </row>
    <row r="52" spans="1:11" ht="31.5" x14ac:dyDescent="0.25">
      <c r="A52" s="45" t="s">
        <v>32</v>
      </c>
      <c r="B52" s="11">
        <f>B53+B58+B59+B60</f>
        <v>2553281.4</v>
      </c>
      <c r="C52" s="11">
        <f>C53+C58+C59+C60</f>
        <v>1926542.6</v>
      </c>
      <c r="D52" s="11">
        <f t="shared" ref="D52:K52" si="17">D53+D58+D59+D60</f>
        <v>1820037.4</v>
      </c>
      <c r="E52" s="14">
        <f t="shared" si="17"/>
        <v>1321485.2</v>
      </c>
      <c r="F52" s="13">
        <f t="shared" si="17"/>
        <v>-1231796.2000000002</v>
      </c>
      <c r="G52" s="12">
        <f t="shared" si="0"/>
        <v>51.756347733547891</v>
      </c>
      <c r="H52" s="12">
        <f t="shared" si="17"/>
        <v>-498552.20000000013</v>
      </c>
      <c r="I52" s="12">
        <f t="shared" si="1"/>
        <v>72.607584877101985</v>
      </c>
      <c r="J52" s="12">
        <f t="shared" si="17"/>
        <v>578654.5</v>
      </c>
      <c r="K52" s="12">
        <f t="shared" si="17"/>
        <v>442191.4</v>
      </c>
    </row>
    <row r="53" spans="1:11" ht="48" customHeight="1" x14ac:dyDescent="0.25">
      <c r="A53" s="50" t="s">
        <v>46</v>
      </c>
      <c r="B53" s="11">
        <f>SUM(B54+B55+B56+B57)</f>
        <v>2553691.4</v>
      </c>
      <c r="C53" s="11">
        <f>SUM(C54+C55+C56+C57)</f>
        <v>1925046</v>
      </c>
      <c r="D53" s="13">
        <f t="shared" ref="D53:K53" si="18">SUM(D54+D55+D56+D57)</f>
        <v>1825645.9</v>
      </c>
      <c r="E53" s="11">
        <f t="shared" si="18"/>
        <v>1321485.2</v>
      </c>
      <c r="F53" s="13">
        <f t="shared" si="18"/>
        <v>-1232206.2000000002</v>
      </c>
      <c r="G53" s="12">
        <f t="shared" si="0"/>
        <v>51.748038153709565</v>
      </c>
      <c r="H53" s="12">
        <f t="shared" si="18"/>
        <v>-504160.70000000007</v>
      </c>
      <c r="I53" s="12">
        <f t="shared" si="1"/>
        <v>72.384529771079926</v>
      </c>
      <c r="J53" s="12">
        <f t="shared" si="18"/>
        <v>578654.5</v>
      </c>
      <c r="K53" s="12">
        <f t="shared" si="18"/>
        <v>442191.4</v>
      </c>
    </row>
    <row r="54" spans="1:11" ht="31.5" x14ac:dyDescent="0.25">
      <c r="A54" s="44" t="s">
        <v>18</v>
      </c>
      <c r="B54" s="11">
        <v>174033.7</v>
      </c>
      <c r="C54" s="11">
        <v>74216</v>
      </c>
      <c r="D54" s="11">
        <v>120774.9</v>
      </c>
      <c r="E54" s="11">
        <v>0</v>
      </c>
      <c r="F54" s="13">
        <f>E54-B54</f>
        <v>-174033.7</v>
      </c>
      <c r="G54" s="12">
        <f t="shared" si="0"/>
        <v>0</v>
      </c>
      <c r="H54" s="12">
        <f>E54-D54</f>
        <v>-120774.9</v>
      </c>
      <c r="I54" s="12">
        <f t="shared" si="1"/>
        <v>0</v>
      </c>
      <c r="J54" s="12">
        <v>0</v>
      </c>
      <c r="K54" s="12">
        <v>0</v>
      </c>
    </row>
    <row r="55" spans="1:11" ht="47.25" x14ac:dyDescent="0.25">
      <c r="A55" s="51" t="s">
        <v>19</v>
      </c>
      <c r="B55" s="11">
        <v>1674497.3</v>
      </c>
      <c r="C55" s="11">
        <v>1138690.8</v>
      </c>
      <c r="D55" s="13">
        <v>988908.4</v>
      </c>
      <c r="E55" s="14">
        <v>840942.6</v>
      </c>
      <c r="F55" s="13">
        <f t="shared" ref="F55:F60" si="19">E55-B55</f>
        <v>-833554.70000000007</v>
      </c>
      <c r="G55" s="12">
        <f t="shared" si="0"/>
        <v>50.220600534859031</v>
      </c>
      <c r="H55" s="12">
        <f t="shared" ref="H55:H60" si="20">E55-D55</f>
        <v>-147965.80000000005</v>
      </c>
      <c r="I55" s="12">
        <f t="shared" si="1"/>
        <v>85.037461508062833</v>
      </c>
      <c r="J55" s="12">
        <v>136463.1</v>
      </c>
      <c r="K55" s="12">
        <v>0</v>
      </c>
    </row>
    <row r="56" spans="1:11" ht="31.5" x14ac:dyDescent="0.25">
      <c r="A56" s="51" t="s">
        <v>9</v>
      </c>
      <c r="B56" s="11">
        <v>113147.4</v>
      </c>
      <c r="C56" s="15">
        <v>134717</v>
      </c>
      <c r="D56" s="16">
        <v>139441</v>
      </c>
      <c r="E56" s="14">
        <v>144020.6</v>
      </c>
      <c r="F56" s="13">
        <f t="shared" si="19"/>
        <v>30873.200000000012</v>
      </c>
      <c r="G56" s="12">
        <f t="shared" si="0"/>
        <v>127.28582362475851</v>
      </c>
      <c r="H56" s="12">
        <f t="shared" si="20"/>
        <v>4579.6000000000058</v>
      </c>
      <c r="I56" s="12">
        <f t="shared" si="1"/>
        <v>103.28425642386385</v>
      </c>
      <c r="J56" s="12">
        <v>105669.4</v>
      </c>
      <c r="K56" s="12">
        <v>105669.4</v>
      </c>
    </row>
    <row r="57" spans="1:11" x14ac:dyDescent="0.25">
      <c r="A57" s="49" t="s">
        <v>10</v>
      </c>
      <c r="B57" s="11">
        <v>592013</v>
      </c>
      <c r="C57" s="11">
        <v>577422.19999999995</v>
      </c>
      <c r="D57" s="11">
        <v>576521.6</v>
      </c>
      <c r="E57" s="14">
        <v>336522</v>
      </c>
      <c r="F57" s="13">
        <f t="shared" si="19"/>
        <v>-255491</v>
      </c>
      <c r="G57" s="12">
        <f t="shared" si="0"/>
        <v>56.84368417585425</v>
      </c>
      <c r="H57" s="12">
        <f t="shared" si="20"/>
        <v>-239999.59999999998</v>
      </c>
      <c r="I57" s="12">
        <f t="shared" si="1"/>
        <v>58.37110005939067</v>
      </c>
      <c r="J57" s="12">
        <v>336522</v>
      </c>
      <c r="K57" s="12">
        <v>336522</v>
      </c>
    </row>
    <row r="58" spans="1:11" x14ac:dyDescent="0.25">
      <c r="A58" s="52" t="s">
        <v>47</v>
      </c>
      <c r="B58" s="13">
        <v>465</v>
      </c>
      <c r="C58" s="17">
        <v>200</v>
      </c>
      <c r="D58" s="16">
        <v>200</v>
      </c>
      <c r="E58" s="14">
        <v>0</v>
      </c>
      <c r="F58" s="13">
        <f t="shared" si="19"/>
        <v>-465</v>
      </c>
      <c r="G58" s="12">
        <f t="shared" si="0"/>
        <v>0</v>
      </c>
      <c r="H58" s="12">
        <f t="shared" si="20"/>
        <v>-200</v>
      </c>
      <c r="I58" s="12">
        <f t="shared" si="1"/>
        <v>0</v>
      </c>
      <c r="J58" s="12">
        <v>0</v>
      </c>
      <c r="K58" s="12">
        <v>0</v>
      </c>
    </row>
    <row r="59" spans="1:11" ht="120" x14ac:dyDescent="0.25">
      <c r="A59" s="52" t="s">
        <v>48</v>
      </c>
      <c r="B59" s="13">
        <v>83712.7</v>
      </c>
      <c r="C59" s="17">
        <v>8216</v>
      </c>
      <c r="D59" s="16">
        <v>71726.8</v>
      </c>
      <c r="E59" s="14">
        <v>0</v>
      </c>
      <c r="F59" s="13">
        <f t="shared" si="19"/>
        <v>-83712.7</v>
      </c>
      <c r="G59" s="12">
        <f t="shared" si="0"/>
        <v>0</v>
      </c>
      <c r="H59" s="12">
        <f t="shared" si="20"/>
        <v>-71726.8</v>
      </c>
      <c r="I59" s="12">
        <f t="shared" si="1"/>
        <v>0</v>
      </c>
      <c r="J59" s="12">
        <v>0</v>
      </c>
      <c r="K59" s="12">
        <v>0</v>
      </c>
    </row>
    <row r="60" spans="1:11" ht="60" x14ac:dyDescent="0.25">
      <c r="A60" s="52" t="s">
        <v>49</v>
      </c>
      <c r="B60" s="13">
        <v>-84587.7</v>
      </c>
      <c r="C60" s="17">
        <v>-6919.4</v>
      </c>
      <c r="D60" s="16">
        <v>-77535.3</v>
      </c>
      <c r="E60" s="14">
        <v>0</v>
      </c>
      <c r="F60" s="13">
        <f t="shared" si="19"/>
        <v>84587.7</v>
      </c>
      <c r="G60" s="12">
        <f t="shared" si="0"/>
        <v>0</v>
      </c>
      <c r="H60" s="12">
        <f t="shared" si="20"/>
        <v>77535.3</v>
      </c>
      <c r="I60" s="12">
        <f t="shared" si="1"/>
        <v>0</v>
      </c>
      <c r="J60" s="12">
        <v>0</v>
      </c>
      <c r="K60" s="12">
        <v>0</v>
      </c>
    </row>
    <row r="61" spans="1:11" ht="27" customHeight="1" x14ac:dyDescent="0.25">
      <c r="A61" s="53" t="s">
        <v>5</v>
      </c>
      <c r="B61" s="13">
        <f>SUM(B14+B52)</f>
        <v>3553295.5</v>
      </c>
      <c r="C61" s="13">
        <f>SUM(C14+C52)</f>
        <v>2964680.9000000004</v>
      </c>
      <c r="D61" s="14">
        <f>SUM(D14+D52)</f>
        <v>2930488.9</v>
      </c>
      <c r="E61" s="14">
        <f>SUM(E14+E52)</f>
        <v>2447871.4000000004</v>
      </c>
      <c r="F61" s="13">
        <f>SUM(F14+F52)</f>
        <v>-1105424.1000000001</v>
      </c>
      <c r="G61" s="12">
        <f t="shared" si="0"/>
        <v>68.890172517315278</v>
      </c>
      <c r="H61" s="12">
        <f>SUM(H14+H52)</f>
        <v>-482617.50000000012</v>
      </c>
      <c r="I61" s="12">
        <f t="shared" si="1"/>
        <v>83.531160960889508</v>
      </c>
      <c r="J61" s="12">
        <f>SUM(J14+J52)</f>
        <v>1737456</v>
      </c>
      <c r="K61" s="12">
        <f>SUM(K14+K52)</f>
        <v>1651441.8000000003</v>
      </c>
    </row>
  </sheetData>
  <mergeCells count="22">
    <mergeCell ref="F11:F12"/>
    <mergeCell ref="G11:G12"/>
    <mergeCell ref="H11:H12"/>
    <mergeCell ref="I11:I12"/>
    <mergeCell ref="A7:K7"/>
    <mergeCell ref="A8:A12"/>
    <mergeCell ref="J8:J12"/>
    <mergeCell ref="K8:K12"/>
    <mergeCell ref="F10:G10"/>
    <mergeCell ref="H10:I10"/>
    <mergeCell ref="B8:B12"/>
    <mergeCell ref="E8:I8"/>
    <mergeCell ref="C8:D8"/>
    <mergeCell ref="C9:C12"/>
    <mergeCell ref="D9:D12"/>
    <mergeCell ref="E9:E12"/>
    <mergeCell ref="F9:I9"/>
    <mergeCell ref="A1:K1"/>
    <mergeCell ref="A2:K2"/>
    <mergeCell ref="A4:M4"/>
    <mergeCell ref="A5:M5"/>
    <mergeCell ref="A6:M6"/>
  </mergeCells>
  <pageMargins left="0.59055118110236227" right="0.19685039370078741" top="0.78740157480314965" bottom="0.19685039370078741" header="0.31496062992125984" footer="0.31496062992125984"/>
  <pageSetup paperSize="9" scale="75" fitToHeight="0" orientation="landscape" horizontalDpi="4294967295" verticalDpi="4294967295" r:id="rId1"/>
  <headerFooter differentFirst="1">
    <oddHeader>&amp;C&amp;P</oddHead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 о доходах 2022-2026</vt:lpstr>
      <vt:lpstr>'сведения о доходах 2022-2026'!Заголовки_для_печати</vt:lpstr>
      <vt:lpstr>'сведения о доходах 2022-2026'!Область_печати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khranina</dc:creator>
  <cp:lastModifiedBy>Елена В. Петрушенко</cp:lastModifiedBy>
  <cp:lastPrinted>2023-11-14T00:53:45Z</cp:lastPrinted>
  <dcterms:created xsi:type="dcterms:W3CDTF">2010-06-24T00:59:50Z</dcterms:created>
  <dcterms:modified xsi:type="dcterms:W3CDTF">2023-11-14T00:56:50Z</dcterms:modified>
</cp:coreProperties>
</file>